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teve\OneDrive\Bureau\PEPINIERE\Gamme stock et Inventaire\"/>
    </mc:Choice>
  </mc:AlternateContent>
  <xr:revisionPtr revIDLastSave="0" documentId="13_ncr:1_{C115C88F-EBC8-4445-9AC0-9D2655AD760B}" xr6:coauthVersionLast="47" xr6:coauthVersionMax="47" xr10:uidLastSave="{00000000-0000-0000-0000-000000000000}"/>
  <bookViews>
    <workbookView xWindow="-108" yWindow="-108" windowWidth="23256" windowHeight="12456" xr2:uid="{00DE9561-B742-4E24-95BE-2FA089901788}"/>
  </bookViews>
  <sheets>
    <sheet name="Feuil2" sheetId="1" r:id="rId1"/>
  </sheets>
  <definedNames>
    <definedName name="_xlnm.Print_Area" localSheetId="0">Feuil2!$A$1:$E$219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4" i="1" l="1"/>
  <c r="E133" i="1"/>
  <c r="E132" i="1"/>
  <c r="E131" i="1"/>
  <c r="E127" i="1"/>
  <c r="E119" i="1"/>
  <c r="E114" i="1"/>
  <c r="E105" i="1"/>
  <c r="E104" i="1"/>
  <c r="E103" i="1"/>
  <c r="E102" i="1"/>
  <c r="E90" i="1"/>
  <c r="E82" i="1"/>
  <c r="E81" i="1"/>
  <c r="E77" i="1"/>
  <c r="E76" i="1"/>
  <c r="E63" i="1"/>
  <c r="E61" i="1"/>
  <c r="E52" i="1"/>
  <c r="E51" i="1"/>
  <c r="E48" i="1"/>
  <c r="E31" i="1"/>
  <c r="E30" i="1"/>
  <c r="E26" i="1"/>
  <c r="E25" i="1"/>
  <c r="E23" i="1"/>
  <c r="E22" i="1"/>
  <c r="E21" i="1"/>
  <c r="E20" i="1"/>
  <c r="E19" i="1"/>
  <c r="E13" i="1"/>
  <c r="E11" i="1"/>
  <c r="E5" i="1"/>
  <c r="E4" i="1"/>
</calcChain>
</file>

<file path=xl/sharedStrings.xml><?xml version="1.0" encoding="utf-8"?>
<sst xmlns="http://schemas.openxmlformats.org/spreadsheetml/2006/main" count="467" uniqueCount="253">
  <si>
    <t>C10L</t>
  </si>
  <si>
    <t>MIRABELLIER quenouille</t>
  </si>
  <si>
    <t xml:space="preserve">Mirabelle de Nancy </t>
  </si>
  <si>
    <t>PRUNIER quenouille</t>
  </si>
  <si>
    <t xml:space="preserve">Methley </t>
  </si>
  <si>
    <t>POIRIER scion</t>
  </si>
  <si>
    <t xml:space="preserve">Conference </t>
  </si>
  <si>
    <t>POIRIER quenouille</t>
  </si>
  <si>
    <t xml:space="preserve">William's </t>
  </si>
  <si>
    <t xml:space="preserve">Beurre Hardy </t>
  </si>
  <si>
    <t>CERISIER quenouille</t>
  </si>
  <si>
    <t xml:space="preserve">Napoleon </t>
  </si>
  <si>
    <t xml:space="preserve">Geant d'Hedelfingen </t>
  </si>
  <si>
    <t>POMMIER quenouille</t>
  </si>
  <si>
    <t xml:space="preserve">Elstar </t>
  </si>
  <si>
    <t xml:space="preserve">Granny Smith </t>
  </si>
  <si>
    <t>Reine des reinettes</t>
  </si>
  <si>
    <t>C7,5L</t>
  </si>
  <si>
    <t>ROSIER</t>
  </si>
  <si>
    <t>PAMPALONA 7,5L</t>
  </si>
  <si>
    <t xml:space="preserve">ECLAT DE HAUTE BRETAGNE 7,5L </t>
  </si>
  <si>
    <t>GRUAUD LA ROSE 7,5L</t>
  </si>
  <si>
    <t>BROCELIANDE 7,5L</t>
  </si>
  <si>
    <t>REFLET DE ST MALO 7,5L</t>
  </si>
  <si>
    <t>LA FONTAINE AUX PERLES 7,5L</t>
  </si>
  <si>
    <t>LE GRAND HUIT 7,5L</t>
  </si>
  <si>
    <t>ICEBERG 7,5L</t>
  </si>
  <si>
    <t>VOLARE 10L</t>
  </si>
  <si>
    <t>LE GRAND HUIT GRIMPANT 10L</t>
  </si>
  <si>
    <t>WEDDING DAY 10L</t>
  </si>
  <si>
    <t>C3L</t>
  </si>
  <si>
    <t>THYM 'compact'</t>
  </si>
  <si>
    <t>C3L 30/40</t>
  </si>
  <si>
    <t>ROMARIN 'barbecue'</t>
  </si>
  <si>
    <t>MENTHE 'mojito'</t>
  </si>
  <si>
    <t>C4L 150/200</t>
  </si>
  <si>
    <t xml:space="preserve">VITIS v. MUSCAT DE HAMBOURG </t>
  </si>
  <si>
    <t>VITIS v. CARDINAL</t>
  </si>
  <si>
    <t xml:space="preserve">VITIS v. REINE DES VIGNES </t>
  </si>
  <si>
    <t xml:space="preserve">VITIS v. CHASSELAS DORE </t>
  </si>
  <si>
    <t xml:space="preserve">VITIS v. CHASSELAS ROSE </t>
  </si>
  <si>
    <t>Myrtille BLUE CROP</t>
  </si>
  <si>
    <t>C4L 100/120</t>
  </si>
  <si>
    <t>Kiwi HERMA (autofertile)</t>
  </si>
  <si>
    <t>C3L 40/60</t>
  </si>
  <si>
    <t>Casseille</t>
  </si>
  <si>
    <t>RIBES X NIDIGLORIA ANITA</t>
  </si>
  <si>
    <t>Cassis</t>
  </si>
  <si>
    <t>RIBES NIGRUM NOIRE DE BOURGOGNE</t>
  </si>
  <si>
    <t>RIBES NIGRUM ANDEGA</t>
  </si>
  <si>
    <t>groseiller à maqueraux blanche</t>
  </si>
  <si>
    <t>RIBES UVA CRISPA INVICTA</t>
  </si>
  <si>
    <t>groseiller à maqueraux rouge</t>
  </si>
  <si>
    <t>RIBES UVA CRISPA WINHAM'S INDUSTRY</t>
  </si>
  <si>
    <t>groseille blanche</t>
  </si>
  <si>
    <t>RIBES RUBRUM VERSAILLAISE BLANCHE</t>
  </si>
  <si>
    <t>groseille rose</t>
  </si>
  <si>
    <t>RIBES RUBRUM GLOIRE DES SABLON</t>
  </si>
  <si>
    <t>groseille rouge</t>
  </si>
  <si>
    <t>RIBES RUBRUM RED LAKE</t>
  </si>
  <si>
    <t>C2L 30/40</t>
  </si>
  <si>
    <t>Mure sans épine</t>
  </si>
  <si>
    <t>Noyer</t>
  </si>
  <si>
    <t>C15L T6/8/10</t>
  </si>
  <si>
    <t xml:space="preserve">JUGLANS r. Franquette T 6/8/10 </t>
  </si>
  <si>
    <t>C10L B150/200</t>
  </si>
  <si>
    <t>JUGLANS r. Franquette 150/200</t>
  </si>
  <si>
    <t>C10L B100/150</t>
  </si>
  <si>
    <t xml:space="preserve">JUGLANS r. Franquette 100/150 </t>
  </si>
  <si>
    <t>C4L 40/60</t>
  </si>
  <si>
    <t>Plante de haie (Laurier palme)</t>
  </si>
  <si>
    <t>PRUNUS lau. CAUCASIA</t>
  </si>
  <si>
    <t>Plante de haie (Laurier du portugal)</t>
  </si>
  <si>
    <t xml:space="preserve">PRUNUS lus. ANGUSTIFOLIA </t>
  </si>
  <si>
    <t>Plante de haie</t>
  </si>
  <si>
    <t xml:space="preserve">PHOTINIA FRASERI PINK MARBLE </t>
  </si>
  <si>
    <t xml:space="preserve">PHOTINIA f. CARRE ROUGE </t>
  </si>
  <si>
    <t>PHOTINIA f. RED ROBIN</t>
  </si>
  <si>
    <t>C4L 60/80</t>
  </si>
  <si>
    <t>Plante de haie (troene, persistant)</t>
  </si>
  <si>
    <t>LIGUSTRUM japonicum</t>
  </si>
  <si>
    <t>Plante de haie (troene)</t>
  </si>
  <si>
    <t xml:space="preserve">LIGUSTRUM o. AUREUM </t>
  </si>
  <si>
    <t xml:space="preserve">LIGUSTRUM ovalifolium </t>
  </si>
  <si>
    <t>GRISELINIA l.</t>
  </si>
  <si>
    <t xml:space="preserve">FORSYTHIA i. LYNWOOK </t>
  </si>
  <si>
    <t>Plante de haie (fusain)</t>
  </si>
  <si>
    <t xml:space="preserve">EUONYMUS j. AUEOMAGINATUS </t>
  </si>
  <si>
    <t xml:space="preserve">EUONYMUS j. BRAVO </t>
  </si>
  <si>
    <t>C4L 30/40</t>
  </si>
  <si>
    <t xml:space="preserve">EUONYMUS j. BONKOMASAKI </t>
  </si>
  <si>
    <t>EUONYMUS japonicus</t>
  </si>
  <si>
    <t>Plante de haie (chalef)</t>
  </si>
  <si>
    <t>ELAEAGNUS e.</t>
  </si>
  <si>
    <t xml:space="preserve">ELAEAGNUS e. GILT EDGE </t>
  </si>
  <si>
    <t>Plante de haie (arbousier)</t>
  </si>
  <si>
    <t>ARBUTUS unedo</t>
  </si>
  <si>
    <t>Hortensia</t>
  </si>
  <si>
    <t>HYDRANGEA m. LEUCHETFEUER (ROUGE)</t>
  </si>
  <si>
    <t xml:space="preserve">HYDRANGEA m. SŒUR THERESE (BLANC) </t>
  </si>
  <si>
    <t xml:space="preserve">HYDRANGEA m. ROSITA (ROSE) </t>
  </si>
  <si>
    <t>Noisetier commun</t>
  </si>
  <si>
    <t>CORYLUS AVELLANA</t>
  </si>
  <si>
    <t>Platane commun</t>
  </si>
  <si>
    <t>PLATANUS ACERIFOLIA</t>
  </si>
  <si>
    <t>Chêne chevelu</t>
  </si>
  <si>
    <t>QUERCUS CERRIS</t>
  </si>
  <si>
    <t>Chêne pubescent</t>
  </si>
  <si>
    <t>QUERCUS PUBESCENS</t>
  </si>
  <si>
    <t>Chêne rouvre (=sessile)</t>
  </si>
  <si>
    <t>QUERCUS PETRAEA</t>
  </si>
  <si>
    <t>CERCIS SILIQUASTRUM</t>
  </si>
  <si>
    <t>OSTRYA CARPINIFOLIA</t>
  </si>
  <si>
    <t>LIQUIDAMBAR STYRACIFULA</t>
  </si>
  <si>
    <t>Cormier</t>
  </si>
  <si>
    <t>SORBUS DOMESTICA</t>
  </si>
  <si>
    <t>SORBUS TORMINALIS</t>
  </si>
  <si>
    <t>Orme champêtre</t>
  </si>
  <si>
    <t>ULMUS CAMPESTRE</t>
  </si>
  <si>
    <t>Tilleul à petite feuille (pour la tisane)</t>
  </si>
  <si>
    <t>TILIA CORDATA</t>
  </si>
  <si>
    <t>TETRADIUM DANIELLII</t>
  </si>
  <si>
    <t>Sorbier aux oiseaux</t>
  </si>
  <si>
    <t>SORBUS AUCUPARIA</t>
  </si>
  <si>
    <t xml:space="preserve">SOPHORA JAPONICA </t>
  </si>
  <si>
    <t>SALIX B. TORTUOSA</t>
  </si>
  <si>
    <t>Saule pleureur doré</t>
  </si>
  <si>
    <t>ROBINIA PSEUDOACACCIA</t>
  </si>
  <si>
    <t>Chêne des Marais</t>
  </si>
  <si>
    <t>QUERCUS PALUSTRIS</t>
  </si>
  <si>
    <t>Merisier</t>
  </si>
  <si>
    <t>PRUNUS AVIUM</t>
  </si>
  <si>
    <t>Tremble</t>
  </si>
  <si>
    <t>POPULUS TREMULA</t>
  </si>
  <si>
    <t>Peuplier d'Italie</t>
  </si>
  <si>
    <t>POPULUS NIGRA</t>
  </si>
  <si>
    <t>Paulownia</t>
  </si>
  <si>
    <t>PAULOWNIA TOMENTOSA</t>
  </si>
  <si>
    <t>Mûrier blanc</t>
  </si>
  <si>
    <t>MORUS ALBA</t>
  </si>
  <si>
    <t>Tulipier</t>
  </si>
  <si>
    <t>LIRIODENDRON TULIPIFERA</t>
  </si>
  <si>
    <t>Savonnier</t>
  </si>
  <si>
    <t>KOELREUTARIA PANICULATA</t>
  </si>
  <si>
    <t>Frêne élevé</t>
  </si>
  <si>
    <t>FRAXINUS EXCELSIOR</t>
  </si>
  <si>
    <t>Charme commun</t>
  </si>
  <si>
    <t xml:space="preserve">CARPINUS BETULUS </t>
  </si>
  <si>
    <t>Bouleau de l'Himalaya</t>
  </si>
  <si>
    <t>BETULAS UTILIS</t>
  </si>
  <si>
    <t>BETULA PENDULA</t>
  </si>
  <si>
    <t>Aulne glutineux</t>
  </si>
  <si>
    <t>ALNUS GLUTINOSA</t>
  </si>
  <si>
    <t>Aulne de Corse</t>
  </si>
  <si>
    <t>ALNUS CORDATA</t>
  </si>
  <si>
    <t>Albizia</t>
  </si>
  <si>
    <t>ALBIZIA JULIBRISSIN</t>
  </si>
  <si>
    <t>Erable rouge</t>
  </si>
  <si>
    <t xml:space="preserve">ACER RUBRUM </t>
  </si>
  <si>
    <t>Erable sycomore</t>
  </si>
  <si>
    <t>ACER PSEUDOPLATANUS</t>
  </si>
  <si>
    <t>Erable plane</t>
  </si>
  <si>
    <t>ACER PLATANOIDES</t>
  </si>
  <si>
    <t>Erable negundo</t>
  </si>
  <si>
    <t>ACER NEGUNDO</t>
  </si>
  <si>
    <t>ACER GINNALA</t>
  </si>
  <si>
    <t>Erable champêtre</t>
  </si>
  <si>
    <t>ACER CAMPESTRE</t>
  </si>
  <si>
    <t>Quantité</t>
  </si>
  <si>
    <t>Taille (cm)</t>
  </si>
  <si>
    <t>Nom commun</t>
  </si>
  <si>
    <t xml:space="preserve">Espèce </t>
  </si>
  <si>
    <t>Types</t>
  </si>
  <si>
    <t>VIBURNUM tinus</t>
  </si>
  <si>
    <t>VITIS v. EXALTA</t>
  </si>
  <si>
    <t>Vigne blanc sans pépin</t>
  </si>
  <si>
    <t xml:space="preserve">Vigne blanc  </t>
  </si>
  <si>
    <t>Vigne rose</t>
  </si>
  <si>
    <t>Vigne blanc</t>
  </si>
  <si>
    <t>Vigne rouge</t>
  </si>
  <si>
    <t>Vigne noir</t>
  </si>
  <si>
    <t>CERISIER 1/2 tige 6/8</t>
  </si>
  <si>
    <t>POIRIER 1/2 tige 6/8</t>
  </si>
  <si>
    <t>Arbre de Judée</t>
  </si>
  <si>
    <t>FRAXINUS AMERICANA</t>
  </si>
  <si>
    <t>Frêne blanc</t>
  </si>
  <si>
    <t>FRAXINUS ORNUS</t>
  </si>
  <si>
    <t>Bouleau à papier</t>
  </si>
  <si>
    <t>Noyer (DESTOCKAGE)</t>
  </si>
  <si>
    <t>Taille (Litre/cm)</t>
  </si>
  <si>
    <t>RUBUS FRUTICOSA THORNLESS</t>
  </si>
  <si>
    <t>RUBUS IDEAUS HERITAGE</t>
  </si>
  <si>
    <t>Framboise rouge (remontant)</t>
  </si>
  <si>
    <t>RUBUS IDEAUS FALLGOLD</t>
  </si>
  <si>
    <t>Framboise jaune (remontant)</t>
  </si>
  <si>
    <t>C2L 40/60</t>
  </si>
  <si>
    <t>Plante de haie (Viorne)</t>
  </si>
  <si>
    <t>Fraisier MARA DES BOIS</t>
  </si>
  <si>
    <t>C2,5L</t>
  </si>
  <si>
    <t>FIGUIER scion</t>
  </si>
  <si>
    <t>C6L</t>
  </si>
  <si>
    <t>VIOLETTE DAUPHINE</t>
  </si>
  <si>
    <t>GOUTTE D'OR</t>
  </si>
  <si>
    <t>Basilic GRAND VERT</t>
  </si>
  <si>
    <t>Ciboulette POLYVERT</t>
  </si>
  <si>
    <t>Persil plat</t>
  </si>
  <si>
    <t>Persil frisé</t>
  </si>
  <si>
    <t>C1L</t>
  </si>
  <si>
    <t>Iris glacier blanc</t>
  </si>
  <si>
    <t>Potentille dorée</t>
  </si>
  <si>
    <t>Potentilla aurea</t>
  </si>
  <si>
    <t>PATATE DOUCE BEAUREGARD</t>
  </si>
  <si>
    <t>ARTICHAUT IMPERIAL STAR</t>
  </si>
  <si>
    <t>CELTIS AUSTRALIS</t>
  </si>
  <si>
    <t>GLEDITSIA TRIACANTHOS</t>
  </si>
  <si>
    <t>Micocoulier de Provence</t>
  </si>
  <si>
    <t>BRN 150/200</t>
  </si>
  <si>
    <t>BRN 200/250</t>
  </si>
  <si>
    <t>TRN 6/8</t>
  </si>
  <si>
    <t>TRN 8/10</t>
  </si>
  <si>
    <t>TRN 10/12</t>
  </si>
  <si>
    <t>TRN déclassée</t>
  </si>
  <si>
    <t>BRN 120/150</t>
  </si>
  <si>
    <t>TOUFFE RN 120/150</t>
  </si>
  <si>
    <t>TOUFFE RN 150/175</t>
  </si>
  <si>
    <t>AMELANCHIER LAMARCKII</t>
  </si>
  <si>
    <t>CASTANEA SATIVA</t>
  </si>
  <si>
    <t>BRN 150/175</t>
  </si>
  <si>
    <t>CATALPA BIGNOIDES</t>
  </si>
  <si>
    <t>RN 120/150</t>
  </si>
  <si>
    <t>TRN 12/14</t>
  </si>
  <si>
    <t>TRN 14/16</t>
  </si>
  <si>
    <t>SALIX S. CHRYSOCOMA</t>
  </si>
  <si>
    <t>Erable Fleuve d'Amour</t>
  </si>
  <si>
    <t>Amelanchier de lamarck</t>
  </si>
  <si>
    <t>Catalpa commun</t>
  </si>
  <si>
    <t>(Arbre aux Haricots)</t>
  </si>
  <si>
    <t>Chataignier commun</t>
  </si>
  <si>
    <t>Orne (Frêne à fleurs)</t>
  </si>
  <si>
    <t>Févier d'Amérique</t>
  </si>
  <si>
    <t>Copalme d'Amériqiue</t>
  </si>
  <si>
    <t>Charme-houblon</t>
  </si>
  <si>
    <t>Acacia (Robinier)</t>
  </si>
  <si>
    <t>Saule tortueux</t>
  </si>
  <si>
    <t>SORBUS INTERMEDIA</t>
  </si>
  <si>
    <t>Alisier torminale (=Alisier des bois)</t>
  </si>
  <si>
    <t>Sorbier de Perse (=Alisier de Suède)</t>
  </si>
  <si>
    <t>Sophora du Japon</t>
  </si>
  <si>
    <t>Arbre à Miel</t>
  </si>
  <si>
    <t>LES RACINES NUES SERONT DISPONIBLES A PARTIR DE NOVEMBRE</t>
  </si>
  <si>
    <t>BRN = Baliveau en Racines Nues (+ taille en cm)                               TRN = Tige en Racines Nue ( + circonférence du tronc à 1m du sol)</t>
  </si>
  <si>
    <t>CONTENEURS</t>
  </si>
  <si>
    <t>RACINES NUES                                                                    RACINES NUES                                                                            RACINES NUES                                                                    RACINES 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</si>
</sst>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2" xfId="0" applyFill="1" applyBorder="1"/>
    <xf numFmtId="0" fontId="2" fillId="6" borderId="3" xfId="0" applyFont="1" applyFill="1" applyBorder="1"/>
    <xf numFmtId="0" fontId="2" fillId="6" borderId="2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5" borderId="8" xfId="0" applyFill="1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0" fillId="3" borderId="0" xfId="0" applyFill="1" applyBorder="1"/>
    <xf numFmtId="0" fontId="0" fillId="7" borderId="0" xfId="0" applyFill="1" applyBorder="1"/>
    <xf numFmtId="0" fontId="0" fillId="7" borderId="8" xfId="0" applyFill="1" applyBorder="1"/>
    <xf numFmtId="0" fontId="0" fillId="0" borderId="0" xfId="0" applyBorder="1"/>
    <xf numFmtId="0" fontId="2" fillId="6" borderId="7" xfId="0" applyFont="1" applyFill="1" applyBorder="1"/>
    <xf numFmtId="0" fontId="0" fillId="2" borderId="0" xfId="0" applyFill="1" applyBorder="1"/>
    <xf numFmtId="0" fontId="0" fillId="5" borderId="0" xfId="0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93F4-B787-4532-AFA3-B6380E4E5BF2}">
  <dimension ref="A1:E219"/>
  <sheetViews>
    <sheetView tabSelected="1" topLeftCell="A22" workbookViewId="0">
      <selection activeCell="B9" sqref="B9"/>
    </sheetView>
  </sheetViews>
  <sheetFormatPr baseColWidth="10" defaultRowHeight="14.4" x14ac:dyDescent="0.3"/>
  <cols>
    <col min="1" max="1" width="8.33203125" bestFit="1" customWidth="1"/>
    <col min="2" max="2" width="53.44140625" bestFit="1" customWidth="1"/>
    <col min="3" max="3" width="29.5546875" bestFit="1" customWidth="1"/>
    <col min="4" max="4" width="17.88671875" bestFit="1" customWidth="1"/>
  </cols>
  <sheetData>
    <row r="1" spans="1:5" ht="52.8" customHeight="1" thickBot="1" x14ac:dyDescent="0.35">
      <c r="A1" s="11" t="s">
        <v>249</v>
      </c>
      <c r="B1" s="12"/>
      <c r="C1" s="12"/>
      <c r="D1" s="12"/>
      <c r="E1" s="13"/>
    </row>
    <row r="2" spans="1:5" ht="52.8" customHeight="1" thickBot="1" x14ac:dyDescent="0.35">
      <c r="A2" s="16" t="s">
        <v>250</v>
      </c>
      <c r="B2" s="14"/>
      <c r="C2" s="14"/>
      <c r="D2" s="14"/>
      <c r="E2" s="15"/>
    </row>
    <row r="3" spans="1:5" ht="18.600000000000001" thickBot="1" x14ac:dyDescent="0.4">
      <c r="A3" s="27" t="s">
        <v>172</v>
      </c>
      <c r="B3" s="28" t="s">
        <v>171</v>
      </c>
      <c r="C3" s="28" t="s">
        <v>170</v>
      </c>
      <c r="D3" s="28" t="s">
        <v>169</v>
      </c>
      <c r="E3" s="29" t="s">
        <v>168</v>
      </c>
    </row>
    <row r="4" spans="1:5" ht="14.4" customHeight="1" x14ac:dyDescent="0.3">
      <c r="A4" s="17" t="s">
        <v>252</v>
      </c>
      <c r="B4" s="20" t="s">
        <v>167</v>
      </c>
      <c r="C4" s="20" t="s">
        <v>166</v>
      </c>
      <c r="D4" s="20" t="s">
        <v>216</v>
      </c>
      <c r="E4" s="10">
        <f>286+367</f>
        <v>653</v>
      </c>
    </row>
    <row r="5" spans="1:5" x14ac:dyDescent="0.3">
      <c r="A5" s="18"/>
      <c r="B5" s="20"/>
      <c r="C5" s="20"/>
      <c r="D5" s="20" t="s">
        <v>217</v>
      </c>
      <c r="E5" s="10">
        <f>395+63</f>
        <v>458</v>
      </c>
    </row>
    <row r="6" spans="1:5" x14ac:dyDescent="0.3">
      <c r="A6" s="18"/>
      <c r="B6" s="20"/>
      <c r="C6" s="20"/>
      <c r="D6" s="20" t="s">
        <v>218</v>
      </c>
      <c r="E6" s="10">
        <v>56</v>
      </c>
    </row>
    <row r="7" spans="1:5" x14ac:dyDescent="0.3">
      <c r="A7" s="18"/>
      <c r="B7" s="20"/>
      <c r="C7" s="20"/>
      <c r="D7" s="20" t="s">
        <v>219</v>
      </c>
      <c r="E7" s="10">
        <v>54</v>
      </c>
    </row>
    <row r="8" spans="1:5" x14ac:dyDescent="0.3">
      <c r="A8" s="18"/>
      <c r="B8" s="20"/>
      <c r="C8" s="20"/>
      <c r="D8" s="20" t="s">
        <v>220</v>
      </c>
      <c r="E8" s="10">
        <v>3</v>
      </c>
    </row>
    <row r="9" spans="1:5" x14ac:dyDescent="0.3">
      <c r="A9" s="18"/>
      <c r="B9" s="20"/>
      <c r="C9" s="20"/>
      <c r="D9" s="20" t="s">
        <v>221</v>
      </c>
      <c r="E9" s="10">
        <v>239</v>
      </c>
    </row>
    <row r="10" spans="1:5" x14ac:dyDescent="0.3">
      <c r="A10" s="18"/>
      <c r="B10" s="21" t="s">
        <v>165</v>
      </c>
      <c r="C10" s="21" t="s">
        <v>233</v>
      </c>
      <c r="D10" s="21" t="s">
        <v>222</v>
      </c>
      <c r="E10" s="22">
        <v>99</v>
      </c>
    </row>
    <row r="11" spans="1:5" x14ac:dyDescent="0.3">
      <c r="A11" s="18"/>
      <c r="B11" s="21"/>
      <c r="C11" s="21"/>
      <c r="D11" s="21" t="s">
        <v>216</v>
      </c>
      <c r="E11" s="22">
        <f>83+49</f>
        <v>132</v>
      </c>
    </row>
    <row r="12" spans="1:5" x14ac:dyDescent="0.3">
      <c r="A12" s="18"/>
      <c r="B12" s="21"/>
      <c r="C12" s="21"/>
      <c r="D12" s="21" t="s">
        <v>217</v>
      </c>
      <c r="E12" s="22">
        <v>15</v>
      </c>
    </row>
    <row r="13" spans="1:5" x14ac:dyDescent="0.3">
      <c r="A13" s="18"/>
      <c r="B13" s="21"/>
      <c r="C13" s="21"/>
      <c r="D13" s="21" t="s">
        <v>218</v>
      </c>
      <c r="E13" s="22">
        <f>22+6</f>
        <v>28</v>
      </c>
    </row>
    <row r="14" spans="1:5" x14ac:dyDescent="0.3">
      <c r="A14" s="18"/>
      <c r="B14" s="21"/>
      <c r="C14" s="21"/>
      <c r="D14" s="21" t="s">
        <v>223</v>
      </c>
      <c r="E14" s="22">
        <v>8</v>
      </c>
    </row>
    <row r="15" spans="1:5" x14ac:dyDescent="0.3">
      <c r="A15" s="18"/>
      <c r="B15" s="21"/>
      <c r="C15" s="21"/>
      <c r="D15" s="21" t="s">
        <v>224</v>
      </c>
      <c r="E15" s="22">
        <v>9</v>
      </c>
    </row>
    <row r="16" spans="1:5" x14ac:dyDescent="0.3">
      <c r="A16" s="18"/>
      <c r="B16" s="20" t="s">
        <v>164</v>
      </c>
      <c r="C16" s="20" t="s">
        <v>163</v>
      </c>
      <c r="D16" s="20" t="s">
        <v>216</v>
      </c>
      <c r="E16" s="10">
        <v>52</v>
      </c>
    </row>
    <row r="17" spans="1:5" x14ac:dyDescent="0.3">
      <c r="A17" s="18"/>
      <c r="B17" s="20"/>
      <c r="C17" s="20"/>
      <c r="D17" s="20" t="s">
        <v>217</v>
      </c>
      <c r="E17" s="10">
        <v>57</v>
      </c>
    </row>
    <row r="18" spans="1:5" x14ac:dyDescent="0.3">
      <c r="A18" s="18"/>
      <c r="B18" s="20"/>
      <c r="C18" s="20"/>
      <c r="D18" s="20" t="s">
        <v>218</v>
      </c>
      <c r="E18" s="10">
        <v>51</v>
      </c>
    </row>
    <row r="19" spans="1:5" x14ac:dyDescent="0.3">
      <c r="A19" s="18"/>
      <c r="B19" s="21" t="s">
        <v>162</v>
      </c>
      <c r="C19" s="21" t="s">
        <v>161</v>
      </c>
      <c r="D19" s="21" t="s">
        <v>216</v>
      </c>
      <c r="E19" s="22">
        <f>15+70</f>
        <v>85</v>
      </c>
    </row>
    <row r="20" spans="1:5" x14ac:dyDescent="0.3">
      <c r="A20" s="18"/>
      <c r="B20" s="21"/>
      <c r="C20" s="21"/>
      <c r="D20" s="21" t="s">
        <v>217</v>
      </c>
      <c r="E20" s="22">
        <f>72+9</f>
        <v>81</v>
      </c>
    </row>
    <row r="21" spans="1:5" x14ac:dyDescent="0.3">
      <c r="A21" s="18"/>
      <c r="B21" s="21"/>
      <c r="C21" s="21"/>
      <c r="D21" s="21" t="s">
        <v>218</v>
      </c>
      <c r="E21" s="22">
        <f>4</f>
        <v>4</v>
      </c>
    </row>
    <row r="22" spans="1:5" x14ac:dyDescent="0.3">
      <c r="A22" s="18"/>
      <c r="B22" s="20" t="s">
        <v>160</v>
      </c>
      <c r="C22" s="20" t="s">
        <v>159</v>
      </c>
      <c r="D22" s="20" t="s">
        <v>216</v>
      </c>
      <c r="E22" s="10">
        <f>39+82</f>
        <v>121</v>
      </c>
    </row>
    <row r="23" spans="1:5" x14ac:dyDescent="0.3">
      <c r="A23" s="18"/>
      <c r="B23" s="20"/>
      <c r="C23" s="20"/>
      <c r="D23" s="20" t="s">
        <v>217</v>
      </c>
      <c r="E23" s="10">
        <f>26+74</f>
        <v>100</v>
      </c>
    </row>
    <row r="24" spans="1:5" x14ac:dyDescent="0.3">
      <c r="A24" s="18"/>
      <c r="B24" s="20"/>
      <c r="C24" s="20"/>
      <c r="D24" s="20" t="s">
        <v>218</v>
      </c>
      <c r="E24" s="10">
        <v>47</v>
      </c>
    </row>
    <row r="25" spans="1:5" x14ac:dyDescent="0.3">
      <c r="A25" s="18"/>
      <c r="B25" s="21" t="s">
        <v>158</v>
      </c>
      <c r="C25" s="21" t="s">
        <v>157</v>
      </c>
      <c r="D25" s="21" t="s">
        <v>222</v>
      </c>
      <c r="E25" s="22">
        <f>21+37</f>
        <v>58</v>
      </c>
    </row>
    <row r="26" spans="1:5" x14ac:dyDescent="0.3">
      <c r="A26" s="18"/>
      <c r="B26" s="21"/>
      <c r="C26" s="21"/>
      <c r="D26" s="21" t="s">
        <v>216</v>
      </c>
      <c r="E26" s="22">
        <f>27+73</f>
        <v>100</v>
      </c>
    </row>
    <row r="27" spans="1:5" x14ac:dyDescent="0.3">
      <c r="A27" s="18"/>
      <c r="B27" s="21"/>
      <c r="C27" s="21"/>
      <c r="D27" s="21" t="s">
        <v>217</v>
      </c>
      <c r="E27" s="22">
        <v>18</v>
      </c>
    </row>
    <row r="28" spans="1:5" x14ac:dyDescent="0.3">
      <c r="A28" s="18"/>
      <c r="B28" s="21"/>
      <c r="C28" s="21"/>
      <c r="D28" s="21" t="s">
        <v>218</v>
      </c>
      <c r="E28" s="22">
        <v>7</v>
      </c>
    </row>
    <row r="29" spans="1:5" x14ac:dyDescent="0.3">
      <c r="A29" s="18"/>
      <c r="B29" s="21"/>
      <c r="C29" s="21"/>
      <c r="D29" s="21" t="s">
        <v>223</v>
      </c>
      <c r="E29" s="22">
        <v>49</v>
      </c>
    </row>
    <row r="30" spans="1:5" x14ac:dyDescent="0.3">
      <c r="A30" s="18"/>
      <c r="B30" s="20" t="s">
        <v>156</v>
      </c>
      <c r="C30" s="20" t="s">
        <v>155</v>
      </c>
      <c r="D30" s="20" t="s">
        <v>216</v>
      </c>
      <c r="E30" s="10">
        <f>40+25</f>
        <v>65</v>
      </c>
    </row>
    <row r="31" spans="1:5" x14ac:dyDescent="0.3">
      <c r="A31" s="18"/>
      <c r="B31" s="20"/>
      <c r="C31" s="20"/>
      <c r="D31" s="20" t="s">
        <v>217</v>
      </c>
      <c r="E31" s="10">
        <f>64+15</f>
        <v>79</v>
      </c>
    </row>
    <row r="32" spans="1:5" x14ac:dyDescent="0.3">
      <c r="A32" s="18"/>
      <c r="B32" s="20"/>
      <c r="C32" s="20"/>
      <c r="D32" s="20" t="s">
        <v>218</v>
      </c>
      <c r="E32" s="10">
        <v>4</v>
      </c>
    </row>
    <row r="33" spans="1:5" x14ac:dyDescent="0.3">
      <c r="A33" s="18"/>
      <c r="B33" s="21" t="s">
        <v>154</v>
      </c>
      <c r="C33" s="21" t="s">
        <v>153</v>
      </c>
      <c r="D33" s="21" t="s">
        <v>216</v>
      </c>
      <c r="E33" s="22">
        <v>24</v>
      </c>
    </row>
    <row r="34" spans="1:5" x14ac:dyDescent="0.3">
      <c r="A34" s="18"/>
      <c r="B34" s="21"/>
      <c r="C34" s="21"/>
      <c r="D34" s="21" t="s">
        <v>217</v>
      </c>
      <c r="E34" s="22">
        <v>82</v>
      </c>
    </row>
    <row r="35" spans="1:5" x14ac:dyDescent="0.3">
      <c r="A35" s="18"/>
      <c r="B35" s="21"/>
      <c r="C35" s="21"/>
      <c r="D35" s="21" t="s">
        <v>218</v>
      </c>
      <c r="E35" s="22">
        <v>15</v>
      </c>
    </row>
    <row r="36" spans="1:5" x14ac:dyDescent="0.3">
      <c r="A36" s="18"/>
      <c r="B36" s="20" t="s">
        <v>152</v>
      </c>
      <c r="C36" s="20" t="s">
        <v>151</v>
      </c>
      <c r="D36" s="20" t="s">
        <v>216</v>
      </c>
      <c r="E36" s="10">
        <v>91</v>
      </c>
    </row>
    <row r="37" spans="1:5" x14ac:dyDescent="0.3">
      <c r="A37" s="18"/>
      <c r="B37" s="20"/>
      <c r="C37" s="20"/>
      <c r="D37" s="20" t="s">
        <v>217</v>
      </c>
      <c r="E37" s="10">
        <v>6</v>
      </c>
    </row>
    <row r="38" spans="1:5" x14ac:dyDescent="0.3">
      <c r="A38" s="18"/>
      <c r="B38" s="20"/>
      <c r="C38" s="20"/>
      <c r="D38" s="20" t="s">
        <v>218</v>
      </c>
      <c r="E38" s="10">
        <v>6</v>
      </c>
    </row>
    <row r="39" spans="1:5" x14ac:dyDescent="0.3">
      <c r="A39" s="18"/>
      <c r="B39" s="21" t="s">
        <v>225</v>
      </c>
      <c r="C39" s="23" t="s">
        <v>234</v>
      </c>
      <c r="D39" s="21" t="s">
        <v>222</v>
      </c>
      <c r="E39" s="22">
        <v>20</v>
      </c>
    </row>
    <row r="40" spans="1:5" x14ac:dyDescent="0.3">
      <c r="A40" s="18"/>
      <c r="B40" s="20" t="s">
        <v>150</v>
      </c>
      <c r="C40" s="20" t="s">
        <v>187</v>
      </c>
      <c r="D40" s="20" t="s">
        <v>216</v>
      </c>
      <c r="E40" s="10">
        <v>53</v>
      </c>
    </row>
    <row r="41" spans="1:5" x14ac:dyDescent="0.3">
      <c r="A41" s="18"/>
      <c r="B41" s="20"/>
      <c r="C41" s="20"/>
      <c r="D41" s="20" t="s">
        <v>217</v>
      </c>
      <c r="E41" s="10">
        <v>131</v>
      </c>
    </row>
    <row r="42" spans="1:5" x14ac:dyDescent="0.3">
      <c r="A42" s="18"/>
      <c r="B42" s="21" t="s">
        <v>149</v>
      </c>
      <c r="C42" s="21" t="s">
        <v>148</v>
      </c>
      <c r="D42" s="21" t="s">
        <v>216</v>
      </c>
      <c r="E42" s="22">
        <v>21</v>
      </c>
    </row>
    <row r="43" spans="1:5" x14ac:dyDescent="0.3">
      <c r="A43" s="18"/>
      <c r="B43" s="21"/>
      <c r="C43" s="21"/>
      <c r="D43" s="21" t="s">
        <v>217</v>
      </c>
      <c r="E43" s="22">
        <v>11</v>
      </c>
    </row>
    <row r="44" spans="1:5" x14ac:dyDescent="0.3">
      <c r="A44" s="18"/>
      <c r="B44" s="20" t="s">
        <v>147</v>
      </c>
      <c r="C44" s="20" t="s">
        <v>146</v>
      </c>
      <c r="D44" s="20" t="s">
        <v>222</v>
      </c>
      <c r="E44" s="10">
        <v>191</v>
      </c>
    </row>
    <row r="45" spans="1:5" x14ac:dyDescent="0.3">
      <c r="A45" s="18"/>
      <c r="B45" s="21" t="s">
        <v>226</v>
      </c>
      <c r="C45" s="21" t="s">
        <v>237</v>
      </c>
      <c r="D45" s="21" t="s">
        <v>222</v>
      </c>
      <c r="E45" s="22">
        <v>75</v>
      </c>
    </row>
    <row r="46" spans="1:5" x14ac:dyDescent="0.3">
      <c r="A46" s="18"/>
      <c r="B46" s="21"/>
      <c r="C46" s="23"/>
      <c r="D46" s="21" t="s">
        <v>227</v>
      </c>
      <c r="E46" s="22">
        <v>15</v>
      </c>
    </row>
    <row r="47" spans="1:5" x14ac:dyDescent="0.3">
      <c r="A47" s="18"/>
      <c r="B47" s="20" t="s">
        <v>228</v>
      </c>
      <c r="C47" s="20" t="s">
        <v>235</v>
      </c>
      <c r="D47" s="20" t="s">
        <v>216</v>
      </c>
      <c r="E47" s="10">
        <v>29</v>
      </c>
    </row>
    <row r="48" spans="1:5" x14ac:dyDescent="0.3">
      <c r="A48" s="18"/>
      <c r="B48" s="20"/>
      <c r="C48" s="20" t="s">
        <v>236</v>
      </c>
      <c r="D48" s="20" t="s">
        <v>217</v>
      </c>
      <c r="E48" s="10">
        <f>19+59</f>
        <v>78</v>
      </c>
    </row>
    <row r="49" spans="1:5" x14ac:dyDescent="0.3">
      <c r="A49" s="18"/>
      <c r="B49" s="20"/>
      <c r="C49" s="20"/>
      <c r="D49" s="20" t="s">
        <v>220</v>
      </c>
      <c r="E49" s="10">
        <v>3</v>
      </c>
    </row>
    <row r="50" spans="1:5" x14ac:dyDescent="0.3">
      <c r="A50" s="18"/>
      <c r="B50" s="20"/>
      <c r="C50" s="20"/>
      <c r="D50" s="20" t="s">
        <v>221</v>
      </c>
      <c r="E50" s="10">
        <v>18</v>
      </c>
    </row>
    <row r="51" spans="1:5" x14ac:dyDescent="0.3">
      <c r="A51" s="18"/>
      <c r="B51" s="21" t="s">
        <v>213</v>
      </c>
      <c r="C51" s="21" t="s">
        <v>215</v>
      </c>
      <c r="D51" s="21" t="s">
        <v>222</v>
      </c>
      <c r="E51" s="22">
        <f>11+25</f>
        <v>36</v>
      </c>
    </row>
    <row r="52" spans="1:5" x14ac:dyDescent="0.3">
      <c r="A52" s="18"/>
      <c r="B52" s="21"/>
      <c r="C52" s="21"/>
      <c r="D52" s="21" t="s">
        <v>216</v>
      </c>
      <c r="E52" s="22">
        <f>33+4</f>
        <v>37</v>
      </c>
    </row>
    <row r="53" spans="1:5" x14ac:dyDescent="0.3">
      <c r="A53" s="18"/>
      <c r="B53" s="20" t="s">
        <v>111</v>
      </c>
      <c r="C53" s="20" t="s">
        <v>183</v>
      </c>
      <c r="D53" s="20" t="s">
        <v>222</v>
      </c>
      <c r="E53" s="10">
        <v>25</v>
      </c>
    </row>
    <row r="54" spans="1:5" x14ac:dyDescent="0.3">
      <c r="A54" s="18"/>
      <c r="B54" s="20"/>
      <c r="C54" s="20"/>
      <c r="D54" s="20" t="s">
        <v>227</v>
      </c>
      <c r="E54" s="10">
        <v>6</v>
      </c>
    </row>
    <row r="55" spans="1:5" x14ac:dyDescent="0.3">
      <c r="A55" s="18"/>
      <c r="B55" s="21" t="s">
        <v>102</v>
      </c>
      <c r="C55" s="21" t="s">
        <v>101</v>
      </c>
      <c r="D55" s="21" t="s">
        <v>222</v>
      </c>
      <c r="E55" s="22">
        <v>56</v>
      </c>
    </row>
    <row r="56" spans="1:5" x14ac:dyDescent="0.3">
      <c r="A56" s="18"/>
      <c r="B56" s="21"/>
      <c r="C56" s="21"/>
      <c r="D56" s="21" t="s">
        <v>227</v>
      </c>
      <c r="E56" s="22">
        <v>4</v>
      </c>
    </row>
    <row r="57" spans="1:5" x14ac:dyDescent="0.3">
      <c r="A57" s="18"/>
      <c r="B57" s="20" t="s">
        <v>184</v>
      </c>
      <c r="C57" s="20" t="s">
        <v>185</v>
      </c>
      <c r="D57" s="20" t="s">
        <v>222</v>
      </c>
      <c r="E57" s="10">
        <v>46</v>
      </c>
    </row>
    <row r="58" spans="1:5" x14ac:dyDescent="0.3">
      <c r="A58" s="18"/>
      <c r="B58" s="20"/>
      <c r="C58" s="20"/>
      <c r="D58" s="20" t="s">
        <v>216</v>
      </c>
      <c r="E58" s="10">
        <v>129</v>
      </c>
    </row>
    <row r="59" spans="1:5" x14ac:dyDescent="0.3">
      <c r="A59" s="18"/>
      <c r="B59" s="20"/>
      <c r="C59" s="20"/>
      <c r="D59" s="20" t="s">
        <v>217</v>
      </c>
      <c r="E59" s="10">
        <v>65</v>
      </c>
    </row>
    <row r="60" spans="1:5" ht="14.4" customHeight="1" x14ac:dyDescent="0.3">
      <c r="A60" s="18"/>
      <c r="B60" s="21" t="s">
        <v>145</v>
      </c>
      <c r="C60" s="21" t="s">
        <v>144</v>
      </c>
      <c r="D60" s="21" t="s">
        <v>222</v>
      </c>
      <c r="E60" s="22">
        <v>59</v>
      </c>
    </row>
    <row r="61" spans="1:5" x14ac:dyDescent="0.3">
      <c r="A61" s="18"/>
      <c r="B61" s="21"/>
      <c r="C61" s="21"/>
      <c r="D61" s="21" t="s">
        <v>216</v>
      </c>
      <c r="E61" s="22">
        <f>75+33</f>
        <v>108</v>
      </c>
    </row>
    <row r="62" spans="1:5" x14ac:dyDescent="0.3">
      <c r="A62" s="18"/>
      <c r="B62" s="20" t="s">
        <v>186</v>
      </c>
      <c r="C62" s="20" t="s">
        <v>238</v>
      </c>
      <c r="D62" s="20" t="s">
        <v>222</v>
      </c>
      <c r="E62" s="10">
        <v>68</v>
      </c>
    </row>
    <row r="63" spans="1:5" x14ac:dyDescent="0.3">
      <c r="A63" s="18"/>
      <c r="B63" s="20"/>
      <c r="C63" s="20"/>
      <c r="D63" s="20" t="s">
        <v>216</v>
      </c>
      <c r="E63" s="10">
        <f>43+102+19</f>
        <v>164</v>
      </c>
    </row>
    <row r="64" spans="1:5" x14ac:dyDescent="0.3">
      <c r="A64" s="18"/>
      <c r="B64" s="20"/>
      <c r="C64" s="20"/>
      <c r="D64" s="20" t="s">
        <v>217</v>
      </c>
      <c r="E64" s="10">
        <v>10</v>
      </c>
    </row>
    <row r="65" spans="1:5" x14ac:dyDescent="0.3">
      <c r="A65" s="18"/>
      <c r="B65" s="21" t="s">
        <v>214</v>
      </c>
      <c r="C65" s="21" t="s">
        <v>239</v>
      </c>
      <c r="D65" s="21" t="s">
        <v>222</v>
      </c>
      <c r="E65" s="22">
        <v>65</v>
      </c>
    </row>
    <row r="66" spans="1:5" x14ac:dyDescent="0.3">
      <c r="A66" s="18"/>
      <c r="B66" s="21"/>
      <c r="C66" s="21"/>
      <c r="D66" s="21" t="s">
        <v>216</v>
      </c>
      <c r="E66" s="22">
        <v>96</v>
      </c>
    </row>
    <row r="67" spans="1:5" x14ac:dyDescent="0.3">
      <c r="A67" s="18"/>
      <c r="B67" s="21"/>
      <c r="C67" s="21"/>
      <c r="D67" s="21" t="s">
        <v>217</v>
      </c>
      <c r="E67" s="22">
        <v>8</v>
      </c>
    </row>
    <row r="68" spans="1:5" x14ac:dyDescent="0.3">
      <c r="A68" s="18"/>
      <c r="B68" s="21"/>
      <c r="C68" s="21"/>
      <c r="D68" s="21" t="s">
        <v>218</v>
      </c>
      <c r="E68" s="22">
        <v>2</v>
      </c>
    </row>
    <row r="69" spans="1:5" ht="14.4" customHeight="1" x14ac:dyDescent="0.3">
      <c r="A69" s="18"/>
      <c r="B69" s="20" t="s">
        <v>143</v>
      </c>
      <c r="C69" s="20" t="s">
        <v>142</v>
      </c>
      <c r="D69" s="20" t="s">
        <v>222</v>
      </c>
      <c r="E69" s="10">
        <v>52</v>
      </c>
    </row>
    <row r="70" spans="1:5" x14ac:dyDescent="0.3">
      <c r="A70" s="18"/>
      <c r="B70" s="20"/>
      <c r="C70" s="20"/>
      <c r="D70" s="20" t="s">
        <v>216</v>
      </c>
      <c r="E70" s="10">
        <v>37</v>
      </c>
    </row>
    <row r="71" spans="1:5" x14ac:dyDescent="0.3">
      <c r="A71" s="18"/>
      <c r="B71" s="20"/>
      <c r="C71" s="20"/>
      <c r="D71" s="20" t="s">
        <v>223</v>
      </c>
      <c r="E71" s="10">
        <v>12</v>
      </c>
    </row>
    <row r="72" spans="1:5" ht="14.4" customHeight="1" x14ac:dyDescent="0.3">
      <c r="A72" s="18"/>
      <c r="B72" s="20"/>
      <c r="C72" s="20"/>
      <c r="D72" s="20" t="s">
        <v>224</v>
      </c>
      <c r="E72" s="10">
        <v>18</v>
      </c>
    </row>
    <row r="73" spans="1:5" ht="14.4" customHeight="1" x14ac:dyDescent="0.3">
      <c r="A73" s="18"/>
      <c r="B73" s="21" t="s">
        <v>113</v>
      </c>
      <c r="C73" s="21" t="s">
        <v>240</v>
      </c>
      <c r="D73" s="21" t="s">
        <v>222</v>
      </c>
      <c r="E73" s="22">
        <v>157</v>
      </c>
    </row>
    <row r="74" spans="1:5" x14ac:dyDescent="0.3">
      <c r="A74" s="18"/>
      <c r="B74" s="21"/>
      <c r="C74" s="21"/>
      <c r="D74" s="21" t="s">
        <v>227</v>
      </c>
      <c r="E74" s="22">
        <v>60</v>
      </c>
    </row>
    <row r="75" spans="1:5" x14ac:dyDescent="0.3">
      <c r="A75" s="18"/>
      <c r="B75" s="20" t="s">
        <v>141</v>
      </c>
      <c r="C75" s="20" t="s">
        <v>140</v>
      </c>
      <c r="D75" s="20" t="s">
        <v>216</v>
      </c>
      <c r="E75" s="10">
        <v>11</v>
      </c>
    </row>
    <row r="76" spans="1:5" x14ac:dyDescent="0.3">
      <c r="A76" s="18"/>
      <c r="B76" s="21" t="s">
        <v>139</v>
      </c>
      <c r="C76" s="21" t="s">
        <v>138</v>
      </c>
      <c r="D76" s="21" t="s">
        <v>216</v>
      </c>
      <c r="E76" s="22">
        <f>74+16</f>
        <v>90</v>
      </c>
    </row>
    <row r="77" spans="1:5" x14ac:dyDescent="0.3">
      <c r="A77" s="18"/>
      <c r="B77" s="21"/>
      <c r="C77" s="21"/>
      <c r="D77" s="21" t="s">
        <v>217</v>
      </c>
      <c r="E77" s="22">
        <f>7+11</f>
        <v>18</v>
      </c>
    </row>
    <row r="78" spans="1:5" x14ac:dyDescent="0.3">
      <c r="A78" s="18"/>
      <c r="B78" s="21"/>
      <c r="C78" s="21"/>
      <c r="D78" s="21" t="s">
        <v>218</v>
      </c>
      <c r="E78" s="22">
        <v>6</v>
      </c>
    </row>
    <row r="79" spans="1:5" x14ac:dyDescent="0.3">
      <c r="A79" s="18"/>
      <c r="B79" s="21"/>
      <c r="C79" s="21"/>
      <c r="D79" s="21" t="s">
        <v>223</v>
      </c>
      <c r="E79" s="22">
        <v>18</v>
      </c>
    </row>
    <row r="80" spans="1:5" x14ac:dyDescent="0.3">
      <c r="A80" s="18"/>
      <c r="B80" s="21"/>
      <c r="C80" s="21"/>
      <c r="D80" s="21" t="s">
        <v>224</v>
      </c>
      <c r="E80" s="22">
        <v>18</v>
      </c>
    </row>
    <row r="81" spans="1:5" x14ac:dyDescent="0.3">
      <c r="A81" s="18"/>
      <c r="B81" s="20" t="s">
        <v>112</v>
      </c>
      <c r="C81" s="20" t="s">
        <v>241</v>
      </c>
      <c r="D81" s="20" t="s">
        <v>222</v>
      </c>
      <c r="E81" s="10">
        <f>41+22</f>
        <v>63</v>
      </c>
    </row>
    <row r="82" spans="1:5" x14ac:dyDescent="0.3">
      <c r="A82" s="18"/>
      <c r="B82" s="20"/>
      <c r="C82" s="20"/>
      <c r="D82" s="20" t="s">
        <v>216</v>
      </c>
      <c r="E82" s="10">
        <f>24+13</f>
        <v>37</v>
      </c>
    </row>
    <row r="83" spans="1:5" x14ac:dyDescent="0.3">
      <c r="A83" s="18"/>
      <c r="B83" s="21" t="s">
        <v>137</v>
      </c>
      <c r="C83" s="21" t="s">
        <v>136</v>
      </c>
      <c r="D83" s="21" t="s">
        <v>216</v>
      </c>
      <c r="E83" s="22">
        <v>34</v>
      </c>
    </row>
    <row r="84" spans="1:5" x14ac:dyDescent="0.3">
      <c r="A84" s="18"/>
      <c r="B84" s="21"/>
      <c r="C84" s="21"/>
      <c r="D84" s="21" t="s">
        <v>217</v>
      </c>
      <c r="E84" s="22">
        <v>67</v>
      </c>
    </row>
    <row r="85" spans="1:5" x14ac:dyDescent="0.3">
      <c r="A85" s="18"/>
      <c r="B85" s="21"/>
      <c r="C85" s="21"/>
      <c r="D85" s="21" t="s">
        <v>220</v>
      </c>
      <c r="E85" s="22">
        <v>3</v>
      </c>
    </row>
    <row r="86" spans="1:5" x14ac:dyDescent="0.3">
      <c r="A86" s="18"/>
      <c r="B86" s="21"/>
      <c r="C86" s="21"/>
      <c r="D86" s="21" t="s">
        <v>221</v>
      </c>
      <c r="E86" s="22">
        <v>12</v>
      </c>
    </row>
    <row r="87" spans="1:5" x14ac:dyDescent="0.3">
      <c r="A87" s="18"/>
      <c r="B87" s="20" t="s">
        <v>104</v>
      </c>
      <c r="C87" s="20" t="s">
        <v>103</v>
      </c>
      <c r="D87" s="20" t="s">
        <v>216</v>
      </c>
      <c r="E87" s="10">
        <v>6</v>
      </c>
    </row>
    <row r="88" spans="1:5" x14ac:dyDescent="0.3">
      <c r="A88" s="18"/>
      <c r="B88" s="20"/>
      <c r="C88" s="20"/>
      <c r="D88" s="20" t="s">
        <v>217</v>
      </c>
      <c r="E88" s="10">
        <v>3</v>
      </c>
    </row>
    <row r="89" spans="1:5" x14ac:dyDescent="0.3">
      <c r="A89" s="18"/>
      <c r="B89" s="21" t="s">
        <v>135</v>
      </c>
      <c r="C89" s="21" t="s">
        <v>134</v>
      </c>
      <c r="D89" s="21" t="s">
        <v>222</v>
      </c>
      <c r="E89" s="22">
        <v>45</v>
      </c>
    </row>
    <row r="90" spans="1:5" x14ac:dyDescent="0.3">
      <c r="A90" s="18"/>
      <c r="B90" s="21"/>
      <c r="C90" s="21"/>
      <c r="D90" s="21" t="s">
        <v>216</v>
      </c>
      <c r="E90" s="22">
        <f>93+47</f>
        <v>140</v>
      </c>
    </row>
    <row r="91" spans="1:5" x14ac:dyDescent="0.3">
      <c r="A91" s="18"/>
      <c r="B91" s="21"/>
      <c r="C91" s="21"/>
      <c r="D91" s="21" t="s">
        <v>217</v>
      </c>
      <c r="E91" s="22">
        <v>11</v>
      </c>
    </row>
    <row r="92" spans="1:5" x14ac:dyDescent="0.3">
      <c r="A92" s="18"/>
      <c r="B92" s="20" t="s">
        <v>133</v>
      </c>
      <c r="C92" s="20" t="s">
        <v>132</v>
      </c>
      <c r="D92" s="20" t="s">
        <v>229</v>
      </c>
      <c r="E92" s="10">
        <v>37</v>
      </c>
    </row>
    <row r="93" spans="1:5" x14ac:dyDescent="0.3">
      <c r="A93" s="18"/>
      <c r="B93" s="21" t="s">
        <v>131</v>
      </c>
      <c r="C93" s="21" t="s">
        <v>130</v>
      </c>
      <c r="D93" s="21" t="s">
        <v>222</v>
      </c>
      <c r="E93" s="22">
        <v>26</v>
      </c>
    </row>
    <row r="94" spans="1:5" x14ac:dyDescent="0.3">
      <c r="A94" s="18"/>
      <c r="B94" s="21"/>
      <c r="C94" s="21"/>
      <c r="D94" s="21" t="s">
        <v>216</v>
      </c>
      <c r="E94" s="22">
        <v>9</v>
      </c>
    </row>
    <row r="95" spans="1:5" x14ac:dyDescent="0.3">
      <c r="A95" s="18"/>
      <c r="B95" s="21"/>
      <c r="C95" s="21"/>
      <c r="D95" s="21" t="s">
        <v>217</v>
      </c>
      <c r="E95" s="22">
        <v>2</v>
      </c>
    </row>
    <row r="96" spans="1:5" x14ac:dyDescent="0.3">
      <c r="A96" s="18"/>
      <c r="B96" s="20" t="s">
        <v>106</v>
      </c>
      <c r="C96" s="20" t="s">
        <v>105</v>
      </c>
      <c r="D96" s="20" t="s">
        <v>222</v>
      </c>
      <c r="E96" s="10">
        <v>24</v>
      </c>
    </row>
    <row r="97" spans="1:5" x14ac:dyDescent="0.3">
      <c r="A97" s="18"/>
      <c r="B97" s="20"/>
      <c r="C97" s="20"/>
      <c r="D97" s="20" t="s">
        <v>216</v>
      </c>
      <c r="E97" s="10">
        <v>35</v>
      </c>
    </row>
    <row r="98" spans="1:5" x14ac:dyDescent="0.3">
      <c r="A98" s="18"/>
      <c r="B98" s="21" t="s">
        <v>129</v>
      </c>
      <c r="C98" s="21" t="s">
        <v>128</v>
      </c>
      <c r="D98" s="21" t="s">
        <v>222</v>
      </c>
      <c r="E98" s="22">
        <v>124</v>
      </c>
    </row>
    <row r="99" spans="1:5" x14ac:dyDescent="0.3">
      <c r="A99" s="18"/>
      <c r="B99" s="21"/>
      <c r="C99" s="21"/>
      <c r="D99" s="21" t="s">
        <v>227</v>
      </c>
      <c r="E99" s="22">
        <v>97</v>
      </c>
    </row>
    <row r="100" spans="1:5" x14ac:dyDescent="0.3">
      <c r="A100" s="18"/>
      <c r="B100" s="20" t="s">
        <v>110</v>
      </c>
      <c r="C100" s="20" t="s">
        <v>109</v>
      </c>
      <c r="D100" s="20" t="s">
        <v>222</v>
      </c>
      <c r="E100" s="10">
        <v>45</v>
      </c>
    </row>
    <row r="101" spans="1:5" x14ac:dyDescent="0.3">
      <c r="A101" s="18"/>
      <c r="B101" s="21" t="s">
        <v>108</v>
      </c>
      <c r="C101" s="21" t="s">
        <v>107</v>
      </c>
      <c r="D101" s="21" t="s">
        <v>222</v>
      </c>
      <c r="E101" s="22">
        <v>14</v>
      </c>
    </row>
    <row r="102" spans="1:5" x14ac:dyDescent="0.3">
      <c r="A102" s="18"/>
      <c r="B102" s="20" t="s">
        <v>127</v>
      </c>
      <c r="C102" s="20" t="s">
        <v>242</v>
      </c>
      <c r="D102" s="20" t="s">
        <v>216</v>
      </c>
      <c r="E102" s="10">
        <f>33+43</f>
        <v>76</v>
      </c>
    </row>
    <row r="103" spans="1:5" x14ac:dyDescent="0.3">
      <c r="A103" s="18"/>
      <c r="B103" s="20"/>
      <c r="C103" s="20"/>
      <c r="D103" s="20" t="s">
        <v>217</v>
      </c>
      <c r="E103" s="10">
        <f>44+13</f>
        <v>57</v>
      </c>
    </row>
    <row r="104" spans="1:5" x14ac:dyDescent="0.3">
      <c r="A104" s="18"/>
      <c r="B104" s="20"/>
      <c r="C104" s="20"/>
      <c r="D104" s="20" t="s">
        <v>218</v>
      </c>
      <c r="E104" s="10">
        <f>63</f>
        <v>63</v>
      </c>
    </row>
    <row r="105" spans="1:5" x14ac:dyDescent="0.3">
      <c r="A105" s="18"/>
      <c r="B105" s="20"/>
      <c r="C105" s="20"/>
      <c r="D105" s="20" t="s">
        <v>219</v>
      </c>
      <c r="E105" s="10">
        <f>35+21</f>
        <v>56</v>
      </c>
    </row>
    <row r="106" spans="1:5" x14ac:dyDescent="0.3">
      <c r="A106" s="18"/>
      <c r="B106" s="20"/>
      <c r="C106" s="20"/>
      <c r="D106" s="20" t="s">
        <v>220</v>
      </c>
      <c r="E106" s="10">
        <v>36</v>
      </c>
    </row>
    <row r="107" spans="1:5" x14ac:dyDescent="0.3">
      <c r="A107" s="18"/>
      <c r="B107" s="20"/>
      <c r="C107" s="20"/>
      <c r="D107" s="20" t="s">
        <v>230</v>
      </c>
      <c r="E107" s="10">
        <v>35</v>
      </c>
    </row>
    <row r="108" spans="1:5" x14ac:dyDescent="0.3">
      <c r="A108" s="18"/>
      <c r="B108" s="20"/>
      <c r="C108" s="20"/>
      <c r="D108" s="20" t="s">
        <v>231</v>
      </c>
      <c r="E108" s="10">
        <v>6</v>
      </c>
    </row>
    <row r="109" spans="1:5" x14ac:dyDescent="0.3">
      <c r="A109" s="18"/>
      <c r="B109" s="21" t="s">
        <v>232</v>
      </c>
      <c r="C109" s="23" t="s">
        <v>126</v>
      </c>
      <c r="D109" s="21" t="s">
        <v>216</v>
      </c>
      <c r="E109" s="22">
        <v>30</v>
      </c>
    </row>
    <row r="110" spans="1:5" x14ac:dyDescent="0.3">
      <c r="A110" s="18"/>
      <c r="B110" s="21"/>
      <c r="C110" s="23"/>
      <c r="D110" s="21" t="s">
        <v>217</v>
      </c>
      <c r="E110" s="22">
        <v>63</v>
      </c>
    </row>
    <row r="111" spans="1:5" x14ac:dyDescent="0.3">
      <c r="A111" s="18"/>
      <c r="B111" s="21"/>
      <c r="C111" s="23"/>
      <c r="D111" s="21" t="s">
        <v>218</v>
      </c>
      <c r="E111" s="22">
        <v>48</v>
      </c>
    </row>
    <row r="112" spans="1:5" x14ac:dyDescent="0.3">
      <c r="A112" s="18"/>
      <c r="B112" s="21"/>
      <c r="C112" s="23"/>
      <c r="D112" s="21" t="s">
        <v>219</v>
      </c>
      <c r="E112" s="22">
        <v>3</v>
      </c>
    </row>
    <row r="113" spans="1:5" x14ac:dyDescent="0.3">
      <c r="A113" s="18"/>
      <c r="B113" s="20" t="s">
        <v>125</v>
      </c>
      <c r="C113" s="20" t="s">
        <v>243</v>
      </c>
      <c r="D113" s="20" t="s">
        <v>224</v>
      </c>
      <c r="E113" s="10">
        <v>180</v>
      </c>
    </row>
    <row r="114" spans="1:5" x14ac:dyDescent="0.3">
      <c r="A114" s="18"/>
      <c r="B114" s="21" t="s">
        <v>124</v>
      </c>
      <c r="C114" s="23" t="s">
        <v>247</v>
      </c>
      <c r="D114" s="21" t="s">
        <v>216</v>
      </c>
      <c r="E114" s="22">
        <f>87+53</f>
        <v>140</v>
      </c>
    </row>
    <row r="115" spans="1:5" x14ac:dyDescent="0.3">
      <c r="A115" s="18"/>
      <c r="B115" s="21"/>
      <c r="C115" s="23"/>
      <c r="D115" s="21" t="s">
        <v>218</v>
      </c>
      <c r="E115" s="22">
        <v>50</v>
      </c>
    </row>
    <row r="116" spans="1:5" x14ac:dyDescent="0.3">
      <c r="A116" s="18"/>
      <c r="B116" s="21"/>
      <c r="C116" s="23"/>
      <c r="D116" s="21" t="s">
        <v>219</v>
      </c>
      <c r="E116" s="22">
        <v>10</v>
      </c>
    </row>
    <row r="117" spans="1:5" x14ac:dyDescent="0.3">
      <c r="A117" s="18"/>
      <c r="B117" s="21"/>
      <c r="C117" s="23"/>
      <c r="D117" s="21" t="s">
        <v>220</v>
      </c>
      <c r="E117" s="22">
        <v>2</v>
      </c>
    </row>
    <row r="118" spans="1:5" x14ac:dyDescent="0.3">
      <c r="A118" s="18"/>
      <c r="B118" s="20" t="s">
        <v>123</v>
      </c>
      <c r="C118" s="20" t="s">
        <v>122</v>
      </c>
      <c r="D118" s="20" t="s">
        <v>222</v>
      </c>
      <c r="E118" s="10">
        <v>90</v>
      </c>
    </row>
    <row r="119" spans="1:5" x14ac:dyDescent="0.3">
      <c r="A119" s="18"/>
      <c r="B119" s="20"/>
      <c r="C119" s="20"/>
      <c r="D119" s="20" t="s">
        <v>216</v>
      </c>
      <c r="E119" s="10">
        <f>76+66</f>
        <v>142</v>
      </c>
    </row>
    <row r="120" spans="1:5" x14ac:dyDescent="0.3">
      <c r="A120" s="18"/>
      <c r="B120" s="20"/>
      <c r="C120" s="20"/>
      <c r="D120" s="20" t="s">
        <v>217</v>
      </c>
      <c r="E120" s="10">
        <v>27</v>
      </c>
    </row>
    <row r="121" spans="1:5" x14ac:dyDescent="0.3">
      <c r="A121" s="18"/>
      <c r="B121" s="20"/>
      <c r="C121" s="20"/>
      <c r="D121" s="20" t="s">
        <v>218</v>
      </c>
      <c r="E121" s="10">
        <v>9</v>
      </c>
    </row>
    <row r="122" spans="1:5" x14ac:dyDescent="0.3">
      <c r="A122" s="18"/>
      <c r="B122" s="21" t="s">
        <v>244</v>
      </c>
      <c r="C122" s="21" t="s">
        <v>246</v>
      </c>
      <c r="D122" s="21" t="s">
        <v>222</v>
      </c>
      <c r="E122" s="22">
        <v>37</v>
      </c>
    </row>
    <row r="123" spans="1:5" x14ac:dyDescent="0.3">
      <c r="A123" s="18"/>
      <c r="B123" s="21"/>
      <c r="C123" s="21"/>
      <c r="D123" s="21" t="s">
        <v>216</v>
      </c>
      <c r="E123" s="22">
        <v>50</v>
      </c>
    </row>
    <row r="124" spans="1:5" x14ac:dyDescent="0.3">
      <c r="A124" s="18"/>
      <c r="B124" s="20" t="s">
        <v>115</v>
      </c>
      <c r="C124" s="20" t="s">
        <v>114</v>
      </c>
      <c r="D124" s="20" t="s">
        <v>222</v>
      </c>
      <c r="E124" s="10">
        <v>12</v>
      </c>
    </row>
    <row r="125" spans="1:5" x14ac:dyDescent="0.3">
      <c r="A125" s="18"/>
      <c r="B125" s="20"/>
      <c r="C125" s="20"/>
      <c r="D125" s="20" t="s">
        <v>216</v>
      </c>
      <c r="E125" s="10">
        <v>14</v>
      </c>
    </row>
    <row r="126" spans="1:5" x14ac:dyDescent="0.3">
      <c r="A126" s="18"/>
      <c r="B126" s="20"/>
      <c r="C126" s="20"/>
      <c r="D126" s="20" t="s">
        <v>217</v>
      </c>
      <c r="E126" s="10">
        <v>8</v>
      </c>
    </row>
    <row r="127" spans="1:5" x14ac:dyDescent="0.3">
      <c r="A127" s="18"/>
      <c r="B127" s="21" t="s">
        <v>116</v>
      </c>
      <c r="C127" s="21" t="s">
        <v>245</v>
      </c>
      <c r="D127" s="21" t="s">
        <v>222</v>
      </c>
      <c r="E127" s="22">
        <f>17+35</f>
        <v>52</v>
      </c>
    </row>
    <row r="128" spans="1:5" x14ac:dyDescent="0.3">
      <c r="A128" s="18"/>
      <c r="B128" s="21"/>
      <c r="C128" s="21"/>
      <c r="D128" s="21" t="s">
        <v>216</v>
      </c>
      <c r="E128" s="22">
        <v>9</v>
      </c>
    </row>
    <row r="129" spans="1:5" x14ac:dyDescent="0.3">
      <c r="A129" s="18"/>
      <c r="B129" s="20" t="s">
        <v>121</v>
      </c>
      <c r="C129" s="20" t="s">
        <v>248</v>
      </c>
      <c r="D129" s="20" t="s">
        <v>222</v>
      </c>
      <c r="E129" s="10">
        <v>10</v>
      </c>
    </row>
    <row r="130" spans="1:5" x14ac:dyDescent="0.3">
      <c r="A130" s="18"/>
      <c r="B130" s="20"/>
      <c r="C130" s="20"/>
      <c r="D130" s="20" t="s">
        <v>216</v>
      </c>
      <c r="E130" s="10">
        <v>15</v>
      </c>
    </row>
    <row r="131" spans="1:5" x14ac:dyDescent="0.3">
      <c r="A131" s="18"/>
      <c r="B131" s="21" t="s">
        <v>120</v>
      </c>
      <c r="C131" s="21" t="s">
        <v>119</v>
      </c>
      <c r="D131" s="21" t="s">
        <v>222</v>
      </c>
      <c r="E131" s="22">
        <f>85+60</f>
        <v>145</v>
      </c>
    </row>
    <row r="132" spans="1:5" x14ac:dyDescent="0.3">
      <c r="A132" s="18"/>
      <c r="B132" s="21"/>
      <c r="C132" s="21"/>
      <c r="D132" s="21" t="s">
        <v>216</v>
      </c>
      <c r="E132" s="22">
        <f>45+14</f>
        <v>59</v>
      </c>
    </row>
    <row r="133" spans="1:5" x14ac:dyDescent="0.3">
      <c r="A133" s="18"/>
      <c r="B133" s="20" t="s">
        <v>118</v>
      </c>
      <c r="C133" s="20" t="s">
        <v>117</v>
      </c>
      <c r="D133" s="20" t="s">
        <v>216</v>
      </c>
      <c r="E133" s="10">
        <f>14+54</f>
        <v>68</v>
      </c>
    </row>
    <row r="134" spans="1:5" x14ac:dyDescent="0.3">
      <c r="A134" s="18"/>
      <c r="B134" s="20"/>
      <c r="C134" s="20"/>
      <c r="D134" s="20" t="s">
        <v>217</v>
      </c>
      <c r="E134" s="10">
        <f>11+65</f>
        <v>76</v>
      </c>
    </row>
    <row r="135" spans="1:5" x14ac:dyDescent="0.3">
      <c r="A135" s="18"/>
      <c r="B135" s="20"/>
      <c r="C135" s="20"/>
      <c r="D135" s="20" t="s">
        <v>218</v>
      </c>
      <c r="E135" s="10">
        <v>68</v>
      </c>
    </row>
    <row r="136" spans="1:5" x14ac:dyDescent="0.3">
      <c r="A136" s="18"/>
      <c r="B136" s="20"/>
      <c r="C136" s="20"/>
      <c r="D136" s="20" t="s">
        <v>219</v>
      </c>
      <c r="E136" s="10">
        <v>34</v>
      </c>
    </row>
    <row r="137" spans="1:5" x14ac:dyDescent="0.3">
      <c r="A137" s="18"/>
      <c r="B137" s="20"/>
      <c r="C137" s="20"/>
      <c r="D137" s="20" t="s">
        <v>220</v>
      </c>
      <c r="E137" s="10">
        <v>0</v>
      </c>
    </row>
    <row r="138" spans="1:5" x14ac:dyDescent="0.3">
      <c r="A138" s="18"/>
      <c r="B138" s="20"/>
      <c r="C138" s="20"/>
      <c r="D138" s="20" t="s">
        <v>230</v>
      </c>
      <c r="E138" s="10">
        <v>3</v>
      </c>
    </row>
    <row r="139" spans="1:5" x14ac:dyDescent="0.3">
      <c r="A139" s="18"/>
      <c r="B139" s="20"/>
      <c r="C139" s="20"/>
      <c r="D139" s="20" t="s">
        <v>223</v>
      </c>
      <c r="E139" s="10">
        <v>3</v>
      </c>
    </row>
    <row r="140" spans="1:5" ht="15" thickBot="1" x14ac:dyDescent="0.35">
      <c r="A140" s="19"/>
      <c r="B140" s="20"/>
      <c r="C140" s="20"/>
      <c r="D140" s="20" t="s">
        <v>224</v>
      </c>
      <c r="E140" s="10">
        <v>7</v>
      </c>
    </row>
    <row r="141" spans="1:5" ht="18" x14ac:dyDescent="0.35">
      <c r="A141" s="3" t="s">
        <v>172</v>
      </c>
      <c r="B141" s="4" t="s">
        <v>171</v>
      </c>
      <c r="C141" s="4" t="s">
        <v>170</v>
      </c>
      <c r="D141" s="4" t="s">
        <v>189</v>
      </c>
      <c r="E141" s="24" t="s">
        <v>168</v>
      </c>
    </row>
    <row r="142" spans="1:5" x14ac:dyDescent="0.3">
      <c r="A142" s="30" t="s">
        <v>251</v>
      </c>
      <c r="B142" s="25" t="s">
        <v>211</v>
      </c>
      <c r="C142" s="25"/>
      <c r="D142" s="25" t="s">
        <v>207</v>
      </c>
      <c r="E142" s="6">
        <v>84</v>
      </c>
    </row>
    <row r="143" spans="1:5" x14ac:dyDescent="0.3">
      <c r="A143" s="30"/>
      <c r="B143" s="25" t="s">
        <v>212</v>
      </c>
      <c r="C143" s="25"/>
      <c r="D143" s="25" t="s">
        <v>207</v>
      </c>
      <c r="E143" s="6">
        <v>57</v>
      </c>
    </row>
    <row r="144" spans="1:5" x14ac:dyDescent="0.3">
      <c r="A144" s="30"/>
      <c r="B144" s="26" t="s">
        <v>210</v>
      </c>
      <c r="C144" s="26" t="s">
        <v>209</v>
      </c>
      <c r="D144" s="26" t="s">
        <v>198</v>
      </c>
      <c r="E144" s="7">
        <v>15</v>
      </c>
    </row>
    <row r="145" spans="1:5" x14ac:dyDescent="0.3">
      <c r="A145" s="30"/>
      <c r="B145" s="26" t="s">
        <v>208</v>
      </c>
      <c r="C145" s="26"/>
      <c r="D145" s="26" t="s">
        <v>198</v>
      </c>
      <c r="E145" s="7">
        <v>40</v>
      </c>
    </row>
    <row r="146" spans="1:5" x14ac:dyDescent="0.3">
      <c r="A146" s="30"/>
      <c r="B146" s="23" t="s">
        <v>203</v>
      </c>
      <c r="C146" s="23"/>
      <c r="D146" s="23" t="s">
        <v>30</v>
      </c>
      <c r="E146" s="8">
        <v>75</v>
      </c>
    </row>
    <row r="147" spans="1:5" x14ac:dyDescent="0.3">
      <c r="A147" s="30"/>
      <c r="B147" s="26" t="s">
        <v>204</v>
      </c>
      <c r="C147" s="26"/>
      <c r="D147" s="26" t="s">
        <v>30</v>
      </c>
      <c r="E147" s="7">
        <v>74</v>
      </c>
    </row>
    <row r="148" spans="1:5" x14ac:dyDescent="0.3">
      <c r="A148" s="30"/>
      <c r="B148" s="23" t="s">
        <v>205</v>
      </c>
      <c r="C148" s="23"/>
      <c r="D148" s="23" t="s">
        <v>30</v>
      </c>
      <c r="E148" s="8">
        <v>0</v>
      </c>
    </row>
    <row r="149" spans="1:5" x14ac:dyDescent="0.3">
      <c r="A149" s="30"/>
      <c r="B149" s="26" t="s">
        <v>206</v>
      </c>
      <c r="C149" s="26"/>
      <c r="D149" s="26" t="s">
        <v>30</v>
      </c>
      <c r="E149" s="7">
        <v>0</v>
      </c>
    </row>
    <row r="150" spans="1:5" x14ac:dyDescent="0.3">
      <c r="A150" s="30"/>
      <c r="B150" s="23" t="s">
        <v>34</v>
      </c>
      <c r="C150" s="23"/>
      <c r="D150" s="23" t="s">
        <v>30</v>
      </c>
      <c r="E150" s="8">
        <v>33</v>
      </c>
    </row>
    <row r="151" spans="1:5" x14ac:dyDescent="0.3">
      <c r="A151" s="30"/>
      <c r="B151" s="26" t="s">
        <v>33</v>
      </c>
      <c r="C151" s="26"/>
      <c r="D151" s="26" t="s">
        <v>32</v>
      </c>
      <c r="E151" s="7">
        <v>73</v>
      </c>
    </row>
    <row r="152" spans="1:5" ht="15" thickBot="1" x14ac:dyDescent="0.35">
      <c r="A152" s="30"/>
      <c r="B152" s="23" t="s">
        <v>31</v>
      </c>
      <c r="C152" s="23"/>
      <c r="D152" s="23" t="s">
        <v>30</v>
      </c>
      <c r="E152" s="8">
        <v>35</v>
      </c>
    </row>
    <row r="153" spans="1:5" x14ac:dyDescent="0.3">
      <c r="A153" s="30"/>
      <c r="B153" s="2" t="s">
        <v>100</v>
      </c>
      <c r="C153" s="2" t="s">
        <v>97</v>
      </c>
      <c r="D153" s="2" t="s">
        <v>30</v>
      </c>
      <c r="E153" s="5">
        <v>125</v>
      </c>
    </row>
    <row r="154" spans="1:5" x14ac:dyDescent="0.3">
      <c r="A154" s="30"/>
      <c r="B154" s="25" t="s">
        <v>99</v>
      </c>
      <c r="C154" s="25" t="s">
        <v>97</v>
      </c>
      <c r="D154" s="25" t="s">
        <v>30</v>
      </c>
      <c r="E154" s="6">
        <v>51</v>
      </c>
    </row>
    <row r="155" spans="1:5" x14ac:dyDescent="0.3">
      <c r="A155" s="30"/>
      <c r="B155" s="25" t="s">
        <v>98</v>
      </c>
      <c r="C155" s="25" t="s">
        <v>97</v>
      </c>
      <c r="D155" s="25" t="s">
        <v>30</v>
      </c>
      <c r="E155" s="6">
        <v>51</v>
      </c>
    </row>
    <row r="156" spans="1:5" x14ac:dyDescent="0.3">
      <c r="A156" s="30"/>
      <c r="B156" s="23" t="s">
        <v>96</v>
      </c>
      <c r="C156" s="23" t="s">
        <v>95</v>
      </c>
      <c r="D156" s="23" t="s">
        <v>78</v>
      </c>
      <c r="E156" s="8">
        <v>23</v>
      </c>
    </row>
    <row r="157" spans="1:5" x14ac:dyDescent="0.3">
      <c r="A157" s="30"/>
      <c r="B157" s="26" t="s">
        <v>94</v>
      </c>
      <c r="C157" s="26" t="s">
        <v>92</v>
      </c>
      <c r="D157" s="26" t="s">
        <v>69</v>
      </c>
      <c r="E157" s="7">
        <v>22</v>
      </c>
    </row>
    <row r="158" spans="1:5" x14ac:dyDescent="0.3">
      <c r="A158" s="30"/>
      <c r="B158" s="23" t="s">
        <v>93</v>
      </c>
      <c r="C158" s="23" t="s">
        <v>92</v>
      </c>
      <c r="D158" s="23" t="s">
        <v>69</v>
      </c>
      <c r="E158" s="8">
        <v>20</v>
      </c>
    </row>
    <row r="159" spans="1:5" x14ac:dyDescent="0.3">
      <c r="A159" s="30"/>
      <c r="B159" s="26" t="s">
        <v>91</v>
      </c>
      <c r="C159" s="26" t="s">
        <v>86</v>
      </c>
      <c r="D159" s="26" t="s">
        <v>69</v>
      </c>
      <c r="E159" s="7">
        <v>26</v>
      </c>
    </row>
    <row r="160" spans="1:5" x14ac:dyDescent="0.3">
      <c r="A160" s="30"/>
      <c r="B160" s="23" t="s">
        <v>90</v>
      </c>
      <c r="C160" s="23" t="s">
        <v>86</v>
      </c>
      <c r="D160" s="23" t="s">
        <v>89</v>
      </c>
      <c r="E160" s="8">
        <v>36</v>
      </c>
    </row>
    <row r="161" spans="1:5" x14ac:dyDescent="0.3">
      <c r="A161" s="30"/>
      <c r="B161" s="26" t="s">
        <v>88</v>
      </c>
      <c r="C161" s="26" t="s">
        <v>86</v>
      </c>
      <c r="D161" s="26" t="s">
        <v>69</v>
      </c>
      <c r="E161" s="7">
        <v>35</v>
      </c>
    </row>
    <row r="162" spans="1:5" x14ac:dyDescent="0.3">
      <c r="A162" s="30"/>
      <c r="B162" s="23" t="s">
        <v>87</v>
      </c>
      <c r="C162" s="23" t="s">
        <v>86</v>
      </c>
      <c r="D162" s="23" t="s">
        <v>69</v>
      </c>
      <c r="E162" s="8">
        <v>35</v>
      </c>
    </row>
    <row r="163" spans="1:5" x14ac:dyDescent="0.3">
      <c r="A163" s="30"/>
      <c r="B163" s="26" t="s">
        <v>85</v>
      </c>
      <c r="C163" s="26" t="s">
        <v>74</v>
      </c>
      <c r="D163" s="26" t="s">
        <v>78</v>
      </c>
      <c r="E163" s="7">
        <v>25</v>
      </c>
    </row>
    <row r="164" spans="1:5" x14ac:dyDescent="0.3">
      <c r="A164" s="30"/>
      <c r="B164" s="23" t="s">
        <v>84</v>
      </c>
      <c r="C164" s="23" t="s">
        <v>74</v>
      </c>
      <c r="D164" s="23" t="s">
        <v>78</v>
      </c>
      <c r="E164" s="8">
        <v>23</v>
      </c>
    </row>
    <row r="165" spans="1:5" x14ac:dyDescent="0.3">
      <c r="A165" s="30"/>
      <c r="B165" s="26" t="s">
        <v>83</v>
      </c>
      <c r="C165" s="26" t="s">
        <v>81</v>
      </c>
      <c r="D165" s="26" t="s">
        <v>78</v>
      </c>
      <c r="E165" s="7">
        <v>23</v>
      </c>
    </row>
    <row r="166" spans="1:5" x14ac:dyDescent="0.3">
      <c r="A166" s="30"/>
      <c r="B166" s="23" t="s">
        <v>82</v>
      </c>
      <c r="C166" s="23" t="s">
        <v>81</v>
      </c>
      <c r="D166" s="23" t="s">
        <v>78</v>
      </c>
      <c r="E166" s="8">
        <v>25</v>
      </c>
    </row>
    <row r="167" spans="1:5" x14ac:dyDescent="0.3">
      <c r="A167" s="30"/>
      <c r="B167" s="26" t="s">
        <v>80</v>
      </c>
      <c r="C167" s="26" t="s">
        <v>79</v>
      </c>
      <c r="D167" s="26" t="s">
        <v>78</v>
      </c>
      <c r="E167" s="7">
        <v>21</v>
      </c>
    </row>
    <row r="168" spans="1:5" x14ac:dyDescent="0.3">
      <c r="A168" s="30"/>
      <c r="B168" s="23" t="s">
        <v>77</v>
      </c>
      <c r="C168" s="23" t="s">
        <v>74</v>
      </c>
      <c r="D168" s="23" t="s">
        <v>69</v>
      </c>
      <c r="E168" s="8">
        <v>34</v>
      </c>
    </row>
    <row r="169" spans="1:5" x14ac:dyDescent="0.3">
      <c r="A169" s="30"/>
      <c r="B169" s="26" t="s">
        <v>76</v>
      </c>
      <c r="C169" s="26" t="s">
        <v>74</v>
      </c>
      <c r="D169" s="26" t="s">
        <v>69</v>
      </c>
      <c r="E169" s="7">
        <v>36</v>
      </c>
    </row>
    <row r="170" spans="1:5" x14ac:dyDescent="0.3">
      <c r="A170" s="30"/>
      <c r="B170" s="23" t="s">
        <v>75</v>
      </c>
      <c r="C170" s="23" t="s">
        <v>74</v>
      </c>
      <c r="D170" s="23" t="s">
        <v>69</v>
      </c>
      <c r="E170" s="8">
        <v>36</v>
      </c>
    </row>
    <row r="171" spans="1:5" x14ac:dyDescent="0.3">
      <c r="A171" s="30"/>
      <c r="B171" s="26" t="s">
        <v>73</v>
      </c>
      <c r="C171" s="26" t="s">
        <v>72</v>
      </c>
      <c r="D171" s="26" t="s">
        <v>69</v>
      </c>
      <c r="E171" s="7">
        <v>22</v>
      </c>
    </row>
    <row r="172" spans="1:5" x14ac:dyDescent="0.3">
      <c r="A172" s="30"/>
      <c r="B172" s="23" t="s">
        <v>71</v>
      </c>
      <c r="C172" s="23" t="s">
        <v>70</v>
      </c>
      <c r="D172" s="23" t="s">
        <v>69</v>
      </c>
      <c r="E172" s="8">
        <v>22</v>
      </c>
    </row>
    <row r="173" spans="1:5" x14ac:dyDescent="0.3">
      <c r="A173" s="30"/>
      <c r="B173" s="26" t="s">
        <v>173</v>
      </c>
      <c r="C173" s="26" t="s">
        <v>196</v>
      </c>
      <c r="D173" s="26" t="s">
        <v>69</v>
      </c>
      <c r="E173" s="7">
        <v>25</v>
      </c>
    </row>
    <row r="174" spans="1:5" x14ac:dyDescent="0.3">
      <c r="A174" s="30"/>
      <c r="B174" s="25" t="s">
        <v>29</v>
      </c>
      <c r="C174" s="25" t="s">
        <v>18</v>
      </c>
      <c r="D174" s="25" t="s">
        <v>0</v>
      </c>
      <c r="E174" s="6">
        <v>5</v>
      </c>
    </row>
    <row r="175" spans="1:5" x14ac:dyDescent="0.3">
      <c r="A175" s="30"/>
      <c r="B175" s="25" t="s">
        <v>28</v>
      </c>
      <c r="C175" s="25" t="s">
        <v>18</v>
      </c>
      <c r="D175" s="25" t="s">
        <v>0</v>
      </c>
      <c r="E175" s="6">
        <v>2</v>
      </c>
    </row>
    <row r="176" spans="1:5" x14ac:dyDescent="0.3">
      <c r="A176" s="30"/>
      <c r="B176" s="25" t="s">
        <v>27</v>
      </c>
      <c r="C176" s="25" t="s">
        <v>18</v>
      </c>
      <c r="D176" s="25" t="s">
        <v>0</v>
      </c>
      <c r="E176" s="6">
        <v>2</v>
      </c>
    </row>
    <row r="177" spans="1:5" x14ac:dyDescent="0.3">
      <c r="A177" s="30"/>
      <c r="B177" s="25" t="s">
        <v>26</v>
      </c>
      <c r="C177" s="25" t="s">
        <v>18</v>
      </c>
      <c r="D177" s="25" t="s">
        <v>17</v>
      </c>
      <c r="E177" s="6">
        <v>8</v>
      </c>
    </row>
    <row r="178" spans="1:5" x14ac:dyDescent="0.3">
      <c r="A178" s="30"/>
      <c r="B178" s="25" t="s">
        <v>25</v>
      </c>
      <c r="C178" s="25" t="s">
        <v>18</v>
      </c>
      <c r="D178" s="25" t="s">
        <v>17</v>
      </c>
      <c r="E178" s="6">
        <v>3</v>
      </c>
    </row>
    <row r="179" spans="1:5" x14ac:dyDescent="0.3">
      <c r="A179" s="30"/>
      <c r="B179" s="25" t="s">
        <v>24</v>
      </c>
      <c r="C179" s="25" t="s">
        <v>18</v>
      </c>
      <c r="D179" s="25" t="s">
        <v>17</v>
      </c>
      <c r="E179" s="6">
        <v>1</v>
      </c>
    </row>
    <row r="180" spans="1:5" x14ac:dyDescent="0.3">
      <c r="A180" s="30"/>
      <c r="B180" s="25" t="s">
        <v>23</v>
      </c>
      <c r="C180" s="25" t="s">
        <v>18</v>
      </c>
      <c r="D180" s="25" t="s">
        <v>17</v>
      </c>
      <c r="E180" s="6">
        <v>4</v>
      </c>
    </row>
    <row r="181" spans="1:5" x14ac:dyDescent="0.3">
      <c r="A181" s="30"/>
      <c r="B181" s="25" t="s">
        <v>22</v>
      </c>
      <c r="C181" s="25" t="s">
        <v>18</v>
      </c>
      <c r="D181" s="25" t="s">
        <v>17</v>
      </c>
      <c r="E181" s="6">
        <v>3</v>
      </c>
    </row>
    <row r="182" spans="1:5" x14ac:dyDescent="0.3">
      <c r="A182" s="30"/>
      <c r="B182" s="25" t="s">
        <v>21</v>
      </c>
      <c r="C182" s="25" t="s">
        <v>18</v>
      </c>
      <c r="D182" s="25" t="s">
        <v>17</v>
      </c>
      <c r="E182" s="6">
        <v>3</v>
      </c>
    </row>
    <row r="183" spans="1:5" x14ac:dyDescent="0.3">
      <c r="A183" s="30"/>
      <c r="B183" s="25" t="s">
        <v>20</v>
      </c>
      <c r="C183" s="25" t="s">
        <v>18</v>
      </c>
      <c r="D183" s="25" t="s">
        <v>17</v>
      </c>
      <c r="E183" s="6">
        <v>5</v>
      </c>
    </row>
    <row r="184" spans="1:5" x14ac:dyDescent="0.3">
      <c r="A184" s="30"/>
      <c r="B184" s="25" t="s">
        <v>19</v>
      </c>
      <c r="C184" s="25" t="s">
        <v>18</v>
      </c>
      <c r="D184" s="25" t="s">
        <v>17</v>
      </c>
      <c r="E184" s="6">
        <v>3</v>
      </c>
    </row>
    <row r="185" spans="1:5" x14ac:dyDescent="0.3">
      <c r="A185" s="30"/>
      <c r="B185" s="23" t="s">
        <v>190</v>
      </c>
      <c r="C185" s="23" t="s">
        <v>61</v>
      </c>
      <c r="D185" s="23" t="s">
        <v>60</v>
      </c>
      <c r="E185" s="8">
        <v>16</v>
      </c>
    </row>
    <row r="186" spans="1:5" x14ac:dyDescent="0.3">
      <c r="A186" s="30"/>
      <c r="B186" s="26" t="s">
        <v>191</v>
      </c>
      <c r="C186" s="26" t="s">
        <v>192</v>
      </c>
      <c r="D186" s="26" t="s">
        <v>195</v>
      </c>
      <c r="E186" s="7">
        <v>9</v>
      </c>
    </row>
    <row r="187" spans="1:5" x14ac:dyDescent="0.3">
      <c r="A187" s="30"/>
      <c r="B187" s="23" t="s">
        <v>193</v>
      </c>
      <c r="C187" s="23" t="s">
        <v>194</v>
      </c>
      <c r="D187" s="23" t="s">
        <v>195</v>
      </c>
      <c r="E187" s="8">
        <v>20</v>
      </c>
    </row>
    <row r="188" spans="1:5" x14ac:dyDescent="0.3">
      <c r="A188" s="30"/>
      <c r="B188" s="26" t="s">
        <v>59</v>
      </c>
      <c r="C188" s="26" t="s">
        <v>58</v>
      </c>
      <c r="D188" s="26" t="s">
        <v>44</v>
      </c>
      <c r="E188" s="7">
        <v>21</v>
      </c>
    </row>
    <row r="189" spans="1:5" x14ac:dyDescent="0.3">
      <c r="A189" s="30"/>
      <c r="B189" s="23" t="s">
        <v>57</v>
      </c>
      <c r="C189" s="23" t="s">
        <v>56</v>
      </c>
      <c r="D189" s="23" t="s">
        <v>44</v>
      </c>
      <c r="E189" s="8">
        <v>24</v>
      </c>
    </row>
    <row r="190" spans="1:5" x14ac:dyDescent="0.3">
      <c r="A190" s="30"/>
      <c r="B190" s="26" t="s">
        <v>55</v>
      </c>
      <c r="C190" s="26" t="s">
        <v>54</v>
      </c>
      <c r="D190" s="26" t="s">
        <v>44</v>
      </c>
      <c r="E190" s="7">
        <v>26</v>
      </c>
    </row>
    <row r="191" spans="1:5" x14ac:dyDescent="0.3">
      <c r="A191" s="30"/>
      <c r="B191" s="23" t="s">
        <v>53</v>
      </c>
      <c r="C191" s="23" t="s">
        <v>52</v>
      </c>
      <c r="D191" s="23" t="s">
        <v>44</v>
      </c>
      <c r="E191" s="8">
        <v>6</v>
      </c>
    </row>
    <row r="192" spans="1:5" x14ac:dyDescent="0.3">
      <c r="A192" s="30"/>
      <c r="B192" s="26" t="s">
        <v>51</v>
      </c>
      <c r="C192" s="26" t="s">
        <v>50</v>
      </c>
      <c r="D192" s="26" t="s">
        <v>44</v>
      </c>
      <c r="E192" s="7">
        <v>6</v>
      </c>
    </row>
    <row r="193" spans="1:5" x14ac:dyDescent="0.3">
      <c r="A193" s="30"/>
      <c r="B193" s="23" t="s">
        <v>49</v>
      </c>
      <c r="C193" s="23" t="s">
        <v>47</v>
      </c>
      <c r="D193" s="23" t="s">
        <v>44</v>
      </c>
      <c r="E193" s="8">
        <v>7</v>
      </c>
    </row>
    <row r="194" spans="1:5" x14ac:dyDescent="0.3">
      <c r="A194" s="30"/>
      <c r="B194" s="26" t="s">
        <v>48</v>
      </c>
      <c r="C194" s="26" t="s">
        <v>47</v>
      </c>
      <c r="D194" s="26" t="s">
        <v>44</v>
      </c>
      <c r="E194" s="7">
        <v>7</v>
      </c>
    </row>
    <row r="195" spans="1:5" x14ac:dyDescent="0.3">
      <c r="A195" s="30"/>
      <c r="B195" s="23" t="s">
        <v>46</v>
      </c>
      <c r="C195" s="23" t="s">
        <v>45</v>
      </c>
      <c r="D195" s="23" t="s">
        <v>44</v>
      </c>
      <c r="E195" s="8">
        <v>21</v>
      </c>
    </row>
    <row r="196" spans="1:5" x14ac:dyDescent="0.3">
      <c r="A196" s="30"/>
      <c r="B196" s="26" t="s">
        <v>43</v>
      </c>
      <c r="C196" s="26"/>
      <c r="D196" s="26" t="s">
        <v>42</v>
      </c>
      <c r="E196" s="7">
        <v>34</v>
      </c>
    </row>
    <row r="197" spans="1:5" x14ac:dyDescent="0.3">
      <c r="A197" s="30"/>
      <c r="B197" s="23" t="s">
        <v>41</v>
      </c>
      <c r="C197" s="23"/>
      <c r="D197" s="23" t="s">
        <v>32</v>
      </c>
      <c r="E197" s="8">
        <v>19</v>
      </c>
    </row>
    <row r="198" spans="1:5" x14ac:dyDescent="0.3">
      <c r="A198" s="30"/>
      <c r="B198" s="26" t="s">
        <v>197</v>
      </c>
      <c r="C198" s="26"/>
      <c r="D198" s="26" t="s">
        <v>198</v>
      </c>
      <c r="E198" s="7">
        <v>50</v>
      </c>
    </row>
    <row r="199" spans="1:5" x14ac:dyDescent="0.3">
      <c r="A199" s="30"/>
      <c r="B199" s="25" t="s">
        <v>40</v>
      </c>
      <c r="C199" s="25" t="s">
        <v>177</v>
      </c>
      <c r="D199" s="25" t="s">
        <v>35</v>
      </c>
      <c r="E199" s="6">
        <v>16</v>
      </c>
    </row>
    <row r="200" spans="1:5" x14ac:dyDescent="0.3">
      <c r="A200" s="30"/>
      <c r="B200" s="25" t="s">
        <v>39</v>
      </c>
      <c r="C200" s="25" t="s">
        <v>176</v>
      </c>
      <c r="D200" s="25" t="s">
        <v>35</v>
      </c>
      <c r="E200" s="6">
        <v>17</v>
      </c>
    </row>
    <row r="201" spans="1:5" x14ac:dyDescent="0.3">
      <c r="A201" s="30"/>
      <c r="B201" s="25" t="s">
        <v>174</v>
      </c>
      <c r="C201" s="25" t="s">
        <v>175</v>
      </c>
      <c r="D201" s="25" t="s">
        <v>42</v>
      </c>
      <c r="E201" s="6">
        <v>5</v>
      </c>
    </row>
    <row r="202" spans="1:5" x14ac:dyDescent="0.3">
      <c r="A202" s="30"/>
      <c r="B202" s="25" t="s">
        <v>38</v>
      </c>
      <c r="C202" s="25" t="s">
        <v>178</v>
      </c>
      <c r="D202" s="25" t="s">
        <v>35</v>
      </c>
      <c r="E202" s="6">
        <v>7</v>
      </c>
    </row>
    <row r="203" spans="1:5" x14ac:dyDescent="0.3">
      <c r="A203" s="30"/>
      <c r="B203" s="25" t="s">
        <v>37</v>
      </c>
      <c r="C203" s="25" t="s">
        <v>180</v>
      </c>
      <c r="D203" s="25" t="s">
        <v>35</v>
      </c>
      <c r="E203" s="6">
        <v>15</v>
      </c>
    </row>
    <row r="204" spans="1:5" x14ac:dyDescent="0.3">
      <c r="A204" s="30"/>
      <c r="B204" s="25" t="s">
        <v>36</v>
      </c>
      <c r="C204" s="25" t="s">
        <v>179</v>
      </c>
      <c r="D204" s="25" t="s">
        <v>35</v>
      </c>
      <c r="E204" s="6">
        <v>26</v>
      </c>
    </row>
    <row r="205" spans="1:5" x14ac:dyDescent="0.3">
      <c r="A205" s="30"/>
      <c r="B205" s="23" t="s">
        <v>68</v>
      </c>
      <c r="C205" s="23" t="s">
        <v>62</v>
      </c>
      <c r="D205" s="23" t="s">
        <v>67</v>
      </c>
      <c r="E205" s="8">
        <v>4</v>
      </c>
    </row>
    <row r="206" spans="1:5" x14ac:dyDescent="0.3">
      <c r="A206" s="30"/>
      <c r="B206" s="26" t="s">
        <v>66</v>
      </c>
      <c r="C206" s="26" t="s">
        <v>62</v>
      </c>
      <c r="D206" s="26" t="s">
        <v>65</v>
      </c>
      <c r="E206" s="7">
        <v>6</v>
      </c>
    </row>
    <row r="207" spans="1:5" x14ac:dyDescent="0.3">
      <c r="A207" s="30"/>
      <c r="B207" s="23" t="s">
        <v>64</v>
      </c>
      <c r="C207" s="23" t="s">
        <v>188</v>
      </c>
      <c r="D207" s="23" t="s">
        <v>63</v>
      </c>
      <c r="E207" s="8">
        <v>47</v>
      </c>
    </row>
    <row r="208" spans="1:5" x14ac:dyDescent="0.3">
      <c r="A208" s="30"/>
      <c r="B208" s="26" t="s">
        <v>202</v>
      </c>
      <c r="C208" s="26" t="s">
        <v>199</v>
      </c>
      <c r="D208" s="26" t="s">
        <v>200</v>
      </c>
      <c r="E208" s="7">
        <v>10</v>
      </c>
    </row>
    <row r="209" spans="1:5" x14ac:dyDescent="0.3">
      <c r="A209" s="30"/>
      <c r="B209" s="23" t="s">
        <v>201</v>
      </c>
      <c r="C209" s="23" t="s">
        <v>199</v>
      </c>
      <c r="D209" s="23" t="s">
        <v>200</v>
      </c>
      <c r="E209" s="8">
        <v>5</v>
      </c>
    </row>
    <row r="210" spans="1:5" x14ac:dyDescent="0.3">
      <c r="A210" s="30"/>
      <c r="B210" s="26" t="s">
        <v>16</v>
      </c>
      <c r="C210" s="26" t="s">
        <v>13</v>
      </c>
      <c r="D210" s="26" t="s">
        <v>0</v>
      </c>
      <c r="E210" s="7">
        <v>3</v>
      </c>
    </row>
    <row r="211" spans="1:5" x14ac:dyDescent="0.3">
      <c r="A211" s="30"/>
      <c r="B211" s="23" t="s">
        <v>15</v>
      </c>
      <c r="C211" s="23" t="s">
        <v>13</v>
      </c>
      <c r="D211" s="23" t="s">
        <v>0</v>
      </c>
      <c r="E211" s="8">
        <v>4</v>
      </c>
    </row>
    <row r="212" spans="1:5" x14ac:dyDescent="0.3">
      <c r="A212" s="30"/>
      <c r="B212" s="26" t="s">
        <v>14</v>
      </c>
      <c r="C212" s="26" t="s">
        <v>13</v>
      </c>
      <c r="D212" s="26" t="s">
        <v>0</v>
      </c>
      <c r="E212" s="7">
        <v>2</v>
      </c>
    </row>
    <row r="213" spans="1:5" x14ac:dyDescent="0.3">
      <c r="A213" s="30"/>
      <c r="B213" s="23" t="s">
        <v>12</v>
      </c>
      <c r="C213" s="23" t="s">
        <v>181</v>
      </c>
      <c r="D213" s="23" t="s">
        <v>0</v>
      </c>
      <c r="E213" s="8">
        <v>1</v>
      </c>
    </row>
    <row r="214" spans="1:5" x14ac:dyDescent="0.3">
      <c r="A214" s="30"/>
      <c r="B214" s="26" t="s">
        <v>11</v>
      </c>
      <c r="C214" s="26" t="s">
        <v>10</v>
      </c>
      <c r="D214" s="26" t="s">
        <v>0</v>
      </c>
      <c r="E214" s="7">
        <v>2</v>
      </c>
    </row>
    <row r="215" spans="1:5" x14ac:dyDescent="0.3">
      <c r="A215" s="30"/>
      <c r="B215" s="23" t="s">
        <v>9</v>
      </c>
      <c r="C215" s="23" t="s">
        <v>182</v>
      </c>
      <c r="D215" s="23" t="s">
        <v>0</v>
      </c>
      <c r="E215" s="8">
        <v>1</v>
      </c>
    </row>
    <row r="216" spans="1:5" x14ac:dyDescent="0.3">
      <c r="A216" s="30"/>
      <c r="B216" s="26" t="s">
        <v>8</v>
      </c>
      <c r="C216" s="26" t="s">
        <v>7</v>
      </c>
      <c r="D216" s="26" t="s">
        <v>0</v>
      </c>
      <c r="E216" s="7">
        <v>4</v>
      </c>
    </row>
    <row r="217" spans="1:5" x14ac:dyDescent="0.3">
      <c r="A217" s="30"/>
      <c r="B217" s="23" t="s">
        <v>6</v>
      </c>
      <c r="C217" s="23" t="s">
        <v>5</v>
      </c>
      <c r="D217" s="23" t="s">
        <v>0</v>
      </c>
      <c r="E217" s="8">
        <v>2</v>
      </c>
    </row>
    <row r="218" spans="1:5" x14ac:dyDescent="0.3">
      <c r="A218" s="30"/>
      <c r="B218" s="26" t="s">
        <v>4</v>
      </c>
      <c r="C218" s="26" t="s">
        <v>3</v>
      </c>
      <c r="D218" s="26" t="s">
        <v>0</v>
      </c>
      <c r="E218" s="7">
        <v>3</v>
      </c>
    </row>
    <row r="219" spans="1:5" ht="15" thickBot="1" x14ac:dyDescent="0.35">
      <c r="A219" s="31"/>
      <c r="B219" s="1" t="s">
        <v>2</v>
      </c>
      <c r="C219" s="1" t="s">
        <v>1</v>
      </c>
      <c r="D219" s="1" t="s">
        <v>0</v>
      </c>
      <c r="E219" s="9">
        <v>0</v>
      </c>
    </row>
  </sheetData>
  <mergeCells count="4">
    <mergeCell ref="A1:E1"/>
    <mergeCell ref="A142:A219"/>
    <mergeCell ref="A2:E2"/>
    <mergeCell ref="A4:A14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Burlot</dc:creator>
  <cp:lastModifiedBy>Steven Burlot</cp:lastModifiedBy>
  <cp:lastPrinted>2026-09-01T07:44:14Z</cp:lastPrinted>
  <dcterms:created xsi:type="dcterms:W3CDTF">2026-01-19T09:33:24Z</dcterms:created>
  <dcterms:modified xsi:type="dcterms:W3CDTF">2026-09-01T07:44:38Z</dcterms:modified>
</cp:coreProperties>
</file>